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in\02_SKOLA\2019\24_MAKER_FAIRE\"/>
    </mc:Choice>
  </mc:AlternateContent>
  <bookViews>
    <workbookView xWindow="0" yWindow="0" windowWidth="15360" windowHeight="8316"/>
  </bookViews>
  <sheets>
    <sheet name="1. KOLO SOUTĚŽE TABULKA" sheetId="3" r:id="rId1"/>
    <sheet name="2. KOLO SOUTĚŽE PAVOUK" sheetId="4" r:id="rId2"/>
  </sheets>
  <calcPr calcId="162913"/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64" i="3" l="1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H39" i="3"/>
  <c r="H38" i="3"/>
  <c r="H16" i="3" l="1"/>
  <c r="H15" i="3"/>
  <c r="H13" i="3"/>
  <c r="H11" i="3"/>
  <c r="H12" i="3"/>
  <c r="H9" i="3"/>
  <c r="H35" i="3"/>
  <c r="H7" i="3"/>
  <c r="H41" i="3"/>
  <c r="H40" i="3"/>
  <c r="H36" i="3"/>
  <c r="H42" i="3"/>
  <c r="H37" i="3"/>
  <c r="H61" i="3"/>
  <c r="H59" i="3"/>
  <c r="H55" i="3"/>
  <c r="H50" i="3"/>
  <c r="H47" i="3"/>
  <c r="H64" i="3"/>
  <c r="H60" i="3"/>
  <c r="H49" i="3"/>
  <c r="H45" i="3"/>
  <c r="H62" i="3"/>
  <c r="H57" i="3"/>
  <c r="H53" i="3"/>
  <c r="H51" i="3"/>
  <c r="H48" i="3"/>
  <c r="H56" i="3"/>
  <c r="H63" i="3"/>
  <c r="H58" i="3"/>
  <c r="H54" i="3"/>
  <c r="H52" i="3"/>
  <c r="H46" i="3"/>
  <c r="H43" i="3"/>
  <c r="H34" i="3"/>
  <c r="H44" i="3"/>
  <c r="H8" i="3"/>
  <c r="H5" i="3"/>
  <c r="D24" i="4" l="1"/>
  <c r="D20" i="4"/>
  <c r="D12" i="4"/>
  <c r="D8" i="4"/>
  <c r="D23" i="4"/>
  <c r="D5" i="4"/>
  <c r="G5" i="4" s="1"/>
  <c r="D9" i="4"/>
  <c r="D21" i="4"/>
  <c r="D27" i="4"/>
  <c r="D43" i="4"/>
  <c r="D15" i="4"/>
  <c r="G15" i="4" s="1"/>
  <c r="D49" i="4"/>
  <c r="D11" i="4"/>
  <c r="G11" i="4" s="1"/>
  <c r="D17" i="4"/>
  <c r="G17" i="4" s="1"/>
  <c r="J20" i="4" s="1"/>
  <c r="D31" i="4"/>
  <c r="D41" i="4" l="1"/>
  <c r="D53" i="4"/>
  <c r="G49" i="4" s="1"/>
  <c r="G23" i="4"/>
  <c r="G35" i="4" s="1"/>
  <c r="J34" i="4" s="1"/>
  <c r="G27" i="4"/>
  <c r="J24" i="4" s="1"/>
  <c r="M21" i="4" s="1"/>
  <c r="D37" i="4"/>
  <c r="G37" i="4" s="1"/>
  <c r="G21" i="4"/>
  <c r="G41" i="4" s="1"/>
  <c r="G9" i="4"/>
  <c r="G53" i="4" s="1"/>
  <c r="J50" i="4" s="1"/>
  <c r="M49" i="4" s="1"/>
  <c r="P46" i="4" s="1"/>
  <c r="S41" i="4" s="1"/>
  <c r="V38" i="4" s="1"/>
  <c r="P27" i="4" s="1"/>
  <c r="D35" i="4"/>
  <c r="G31" i="4" s="1"/>
  <c r="J12" i="4"/>
  <c r="M11" i="4" s="1"/>
  <c r="G47" i="4"/>
  <c r="D47" i="4"/>
  <c r="G43" i="4" s="1"/>
  <c r="J38" i="4" l="1"/>
  <c r="M35" i="4" s="1"/>
  <c r="S34" i="4"/>
  <c r="P17" i="4"/>
  <c r="J8" i="4"/>
  <c r="M40" i="4" s="1"/>
  <c r="P38" i="4" s="1"/>
  <c r="S23" i="4"/>
  <c r="M44" i="4"/>
  <c r="J46" i="4"/>
</calcChain>
</file>

<file path=xl/sharedStrings.xml><?xml version="1.0" encoding="utf-8"?>
<sst xmlns="http://schemas.openxmlformats.org/spreadsheetml/2006/main" count="169" uniqueCount="125">
  <si>
    <t>ČESKÉ VYSOKÉ UČENÍ TECHNICKÉ V PRAZE, FAKULTA ELEKTROTECHNICKÁ</t>
  </si>
  <si>
    <t>Celkový počet bodů</t>
  </si>
  <si>
    <t>Tým číslo</t>
  </si>
  <si>
    <t>Název týmu</t>
  </si>
  <si>
    <t>Počet bodů 1. jízda</t>
  </si>
  <si>
    <t>Počet bodů 2. jízda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</si>
  <si>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</si>
  <si>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</si>
  <si>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</si>
  <si>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</si>
  <si>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</si>
  <si>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</si>
  <si>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</si>
  <si>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</si>
  <si>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</si>
  <si>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</si>
  <si>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</si>
  <si>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</si>
  <si>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</si>
  <si>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</si>
  <si>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</si>
  <si>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</si>
  <si>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</si>
  <si>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</si>
  <si>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</si>
  <si>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</si>
  <si>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</si>
  <si>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</si>
  <si>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</si>
  <si>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</si>
  <si>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</si>
  <si>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</si>
  <si>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</si>
  <si>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</si>
  <si>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</si>
  <si>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</si>
  <si>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06P</t>
  </si>
  <si>
    <t>05P</t>
  </si>
  <si>
    <t>04P</t>
  </si>
  <si>
    <t>03P</t>
  </si>
  <si>
    <t>02P</t>
  </si>
  <si>
    <t>01P</t>
  </si>
  <si>
    <t>01V</t>
  </si>
  <si>
    <t>02V</t>
  </si>
  <si>
    <t>03V</t>
  </si>
  <si>
    <t>04V</t>
  </si>
  <si>
    <t>01</t>
  </si>
  <si>
    <t>02</t>
  </si>
  <si>
    <t>03</t>
  </si>
  <si>
    <t>04</t>
  </si>
  <si>
    <t>05</t>
  </si>
  <si>
    <t>06</t>
  </si>
  <si>
    <t>07</t>
  </si>
  <si>
    <t>08</t>
  </si>
  <si>
    <t>VÍTĚZ PRAVÉ STRANY (NEPORAŽENÝCH)</t>
  </si>
  <si>
    <t>Poražený 2. místo</t>
  </si>
  <si>
    <t>Poražený 13. místo</t>
  </si>
  <si>
    <t>VÍTĚZ LEVÉ STRANY PORAŽENÝCH</t>
  </si>
  <si>
    <t>VÍTĚZ LEVÉ STRANY (PORAŽENÝCH)</t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</si>
  <si>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04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</si>
  <si>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04P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</si>
  <si>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03 02P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</si>
  <si>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01 06P</t>
    </r>
  </si>
  <si>
    <r>
      <t xml:space="preserve">Poražený na                    </t>
    </r>
    <r>
      <rPr>
        <b/>
        <sz val="14"/>
        <color theme="1"/>
        <rFont val="Arial"/>
        <family val="2"/>
        <charset val="238"/>
      </rPr>
      <t>02 02P</t>
    </r>
  </si>
  <si>
    <r>
      <t xml:space="preserve">Poražený na                      </t>
    </r>
    <r>
      <rPr>
        <b/>
        <sz val="14"/>
        <color theme="1"/>
        <rFont val="Arial"/>
        <family val="2"/>
        <charset val="238"/>
      </rPr>
      <t>02 04P</t>
    </r>
  </si>
  <si>
    <r>
      <t xml:space="preserve">Poražený na                     </t>
    </r>
    <r>
      <rPr>
        <b/>
        <sz val="14"/>
        <color theme="1"/>
        <rFont val="Arial"/>
        <family val="2"/>
        <charset val="238"/>
      </rPr>
      <t>01 02P</t>
    </r>
  </si>
  <si>
    <r>
      <rPr>
        <b/>
        <sz val="14"/>
        <color theme="1"/>
        <rFont val="Arial"/>
        <family val="2"/>
        <charset val="238"/>
      </rPr>
      <t xml:space="preserve">01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</si>
  <si>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</si>
  <si>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01 04P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</si>
  <si>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01 06P                 </t>
    </r>
    <r>
      <rPr>
        <sz val="14"/>
        <color theme="1"/>
        <rFont val="Arial"/>
        <family val="2"/>
        <charset val="238"/>
      </rPr>
      <t>Poražený 3. místo</t>
    </r>
  </si>
  <si>
    <r>
      <rPr>
        <b/>
        <sz val="14"/>
        <color theme="1"/>
        <rFont val="Arial"/>
        <family val="2"/>
        <charset val="238"/>
      </rPr>
      <t xml:space="preserve">02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</si>
  <si>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01 05P                           </t>
    </r>
    <r>
      <rPr>
        <sz val="14"/>
        <color theme="1"/>
        <rFont val="Arial"/>
        <family val="2"/>
        <charset val="238"/>
      </rPr>
      <t>Poražený 4. místo</t>
    </r>
  </si>
  <si>
    <r>
      <rPr>
        <b/>
        <sz val="14"/>
        <color theme="1"/>
        <rFont val="Arial"/>
        <family val="2"/>
        <charset val="238"/>
      </rPr>
      <t xml:space="preserve">03 02P                 </t>
    </r>
    <r>
      <rPr>
        <sz val="14"/>
        <color theme="1"/>
        <rFont val="Arial"/>
        <family val="2"/>
        <charset val="238"/>
      </rPr>
      <t>Poražený 9. místo</t>
    </r>
  </si>
  <si>
    <r>
      <rPr>
        <b/>
        <sz val="14"/>
        <color theme="1"/>
        <rFont val="Arial"/>
        <family val="2"/>
        <charset val="238"/>
      </rPr>
      <t xml:space="preserve">02 04P                  </t>
    </r>
    <r>
      <rPr>
        <sz val="14"/>
        <color theme="1"/>
        <rFont val="Arial"/>
        <family val="2"/>
        <charset val="238"/>
      </rPr>
      <t>Poražený 5. místo</t>
    </r>
  </si>
  <si>
    <r>
      <rPr>
        <b/>
        <sz val="14"/>
        <color theme="1"/>
        <rFont val="Arial"/>
        <family val="2"/>
        <charset val="238"/>
      </rPr>
      <t xml:space="preserve">02 03P                 </t>
    </r>
    <r>
      <rPr>
        <sz val="14"/>
        <color theme="1"/>
        <rFont val="Arial"/>
        <family val="2"/>
        <charset val="238"/>
      </rPr>
      <t>Poražený 7. místo</t>
    </r>
  </si>
  <si>
    <r>
      <rPr>
        <b/>
        <sz val="14"/>
        <color theme="1"/>
        <rFont val="Arial"/>
        <family val="2"/>
        <charset val="238"/>
      </rPr>
      <t xml:space="preserve">04 02P                 </t>
    </r>
    <r>
      <rPr>
        <sz val="14"/>
        <color theme="1"/>
        <rFont val="Arial"/>
        <family val="2"/>
        <charset val="238"/>
      </rPr>
      <t>Poražený 9. místo</t>
    </r>
  </si>
  <si>
    <t xml:space="preserve">    ČESKÉ VYSOKÉ UČENÍ TECHNICKÉ V PRAZE, FAKULTA ELEKTROTECHNICKÁ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</si>
  <si>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</si>
  <si>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</si>
  <si>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</si>
  <si>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</si>
  <si>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</si>
  <si>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</si>
  <si>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</si>
  <si>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</si>
  <si>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</si>
  <si>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</si>
  <si>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</si>
  <si>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</si>
  <si>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</si>
  <si>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</si>
  <si>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</si>
  <si>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</si>
  <si>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</si>
  <si>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</si>
  <si>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</si>
  <si>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</si>
  <si>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</si>
  <si>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</si>
  <si>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</si>
  <si>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</si>
  <si>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</si>
  <si>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</si>
  <si>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</si>
  <si>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</si>
  <si>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</si>
  <si>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</si>
  <si>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</si>
  <si>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Maniaci</t>
  </si>
  <si>
    <t>Lovorobotika 1</t>
  </si>
  <si>
    <t>GJPáci</t>
  </si>
  <si>
    <t>Počet bodů 3. jízda</t>
  </si>
  <si>
    <t>V</t>
  </si>
  <si>
    <t>ROBOSOUTĚŽ 2019 PRO 2. STUPEŇ ZŠ A ODPOVÍDAJÍCÍCH TŘÍD VÍCELETÝCH GYMNÁZIÍ - FINÁLE</t>
  </si>
  <si>
    <t>Vrakoslav</t>
  </si>
  <si>
    <t>SKYENCE</t>
  </si>
  <si>
    <t>GBVáci</t>
  </si>
  <si>
    <t xml:space="preserve">Škvorečáci </t>
  </si>
  <si>
    <t>Mindbreak</t>
  </si>
  <si>
    <t>Linux team</t>
  </si>
  <si>
    <t>E-suba</t>
  </si>
  <si>
    <t>ROBIQ</t>
  </si>
  <si>
    <t>WZM Team</t>
  </si>
  <si>
    <t>-</t>
  </si>
  <si>
    <t>VÍTĚZ FINÁLE                                  ROBOSOUTĚŽE 2019 PRO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</si>
</sst>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36"/>
      <color rgb="FF0000FF"/>
      <name val="Arial"/>
      <family val="2"/>
      <charset val="238"/>
    </font>
    <font>
      <b/>
      <sz val="28"/>
      <name val="Arial"/>
      <family val="2"/>
      <charset val="238"/>
    </font>
    <font>
      <b/>
      <sz val="28"/>
      <color rgb="FF0000FF"/>
      <name val="Arial"/>
      <family val="2"/>
      <charset val="238"/>
    </font>
    <font>
      <b/>
      <sz val="26"/>
      <name val="Arial"/>
      <family val="2"/>
      <charset val="238"/>
    </font>
    <font>
      <b/>
      <sz val="48"/>
      <color rgb="FF0000FF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4"/>
      <color rgb="FF99FF9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Fill="1"/>
    <xf numFmtId="0" fontId="10" fillId="2" borderId="18" xfId="0" applyFont="1" applyFill="1" applyBorder="1"/>
    <xf numFmtId="0" fontId="11" fillId="0" borderId="16" xfId="0" applyFont="1" applyFill="1" applyBorder="1"/>
    <xf numFmtId="0" fontId="11" fillId="0" borderId="7" xfId="0" applyFont="1" applyFill="1" applyBorder="1"/>
    <xf numFmtId="0" fontId="11" fillId="0" borderId="6" xfId="0" applyFont="1" applyFill="1" applyBorder="1"/>
    <xf numFmtId="0" fontId="11" fillId="0" borderId="18" xfId="0" applyFont="1" applyFill="1" applyBorder="1" applyAlignment="1">
      <alignment horizontal="center" vertical="center"/>
    </xf>
    <xf numFmtId="0" fontId="11" fillId="0" borderId="8" xfId="0" applyFont="1" applyFill="1" applyBorder="1"/>
    <xf numFmtId="0" fontId="15" fillId="0" borderId="0" xfId="0" applyFont="1" applyFill="1"/>
    <xf numFmtId="0" fontId="13" fillId="0" borderId="0" xfId="0" applyFont="1" applyFill="1"/>
    <xf numFmtId="0" fontId="11" fillId="0" borderId="2" xfId="0" applyFont="1" applyFill="1" applyBorder="1"/>
    <xf numFmtId="0" fontId="14" fillId="0" borderId="0" xfId="0" applyFont="1" applyFill="1"/>
    <xf numFmtId="0" fontId="13" fillId="0" borderId="0" xfId="0" applyFont="1" applyFill="1" applyBorder="1"/>
    <xf numFmtId="0" fontId="13" fillId="0" borderId="2" xfId="0" applyFont="1" applyFill="1" applyBorder="1"/>
    <xf numFmtId="0" fontId="11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2" borderId="9" xfId="0" applyFont="1" applyFill="1" applyBorder="1"/>
    <xf numFmtId="0" fontId="10" fillId="2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1" fillId="0" borderId="15" xfId="0" applyFont="1" applyFill="1" applyBorder="1"/>
    <xf numFmtId="0" fontId="10" fillId="0" borderId="1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16" fontId="17" fillId="0" borderId="1" xfId="0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1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0" fillId="0" borderId="11" xfId="0" quotePrefix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DDDDD"/>
      <color rgb="FFFFFFCC"/>
      <color rgb="FFC0C0C0"/>
      <color rgb="FFB2B2B2"/>
      <color rgb="FFFF33CC"/>
      <color rgb="FF99FF99"/>
      <color rgb="FF00FFFF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309244</xdr:colOff>
      <xdr:row>3</xdr:row>
      <xdr:rowOff>124906</xdr:rowOff>
    </xdr:from>
    <xdr:to>
      <xdr:col>13</xdr:col>
      <xdr:colOff>489856</xdr:colOff>
      <xdr:row>8</xdr:row>
      <xdr:rowOff>134897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887" y="1204406"/>
          <a:ext cx="5451112" cy="1570277"/>
        </a:xfrm>
        <a:prstGeom prst="rect">
          <a:avLst/>
        </a:prstGeom>
      </xdr:spPr>
    </xdr:pic>
    <xdr:clientData/>
  </xdr:twoCellAnchor>
  <xdr:twoCellAnchor editAs="oneCell">
    <xdr:from>
      <xdr:col>8</xdr:col>
      <xdr:colOff>284843</xdr:colOff>
      <xdr:row>9</xdr:row>
      <xdr:rowOff>32659</xdr:rowOff>
    </xdr:from>
    <xdr:to>
      <xdr:col>13</xdr:col>
      <xdr:colOff>553359</xdr:colOff>
      <xdr:row>15</xdr:row>
      <xdr:rowOff>141100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4486" y="2935516"/>
          <a:ext cx="5539016" cy="1686870"/>
        </a:xfrm>
        <a:prstGeom prst="rect">
          <a:avLst/>
        </a:prstGeom>
      </xdr:spPr>
    </xdr:pic>
    <xdr:clientData/>
  </xdr:twoCellAnchor>
  <xdr:twoCellAnchor editAs="oneCell">
    <xdr:from>
      <xdr:col>8</xdr:col>
      <xdr:colOff>272142</xdr:colOff>
      <xdr:row>16</xdr:row>
      <xdr:rowOff>217714</xdr:rowOff>
    </xdr:from>
    <xdr:to>
      <xdr:col>11</xdr:col>
      <xdr:colOff>288283</xdr:colOff>
      <xdr:row>19</xdr:row>
      <xdr:rowOff>195376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85" y="4962071"/>
          <a:ext cx="4071069" cy="766876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299357</xdr:colOff>
      <xdr:row>20</xdr:row>
      <xdr:rowOff>199571</xdr:rowOff>
    </xdr:from>
    <xdr:to>
      <xdr:col>10</xdr:col>
      <xdr:colOff>408844</xdr:colOff>
      <xdr:row>23</xdr:row>
      <xdr:rowOff>146104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5996214"/>
          <a:ext cx="3556630" cy="735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160650</xdr:colOff>
      <xdr:row>1</xdr:row>
      <xdr:rowOff>132668</xdr:rowOff>
    </xdr:from>
    <xdr:to>
      <xdr:col>27</xdr:col>
      <xdr:colOff>577273</xdr:colOff>
      <xdr:row>8</xdr:row>
      <xdr:rowOff>138545</xdr:rowOff>
    </xdr:to>
    <xdr:pic>
      <xdr:nvPicPr>
        <xdr:cNvPr id="28" name="Obrázek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2286" y="756123"/>
          <a:ext cx="5692896" cy="1679967"/>
        </a:xfrm>
        <a:prstGeom prst="rect">
          <a:avLst/>
        </a:prstGeom>
      </xdr:spPr>
    </xdr:pic>
    <xdr:clientData/>
  </xdr:twoCellAnchor>
  <xdr:twoCellAnchor editAs="oneCell">
    <xdr:from>
      <xdr:col>20</xdr:col>
      <xdr:colOff>159986</xdr:colOff>
      <xdr:row>10</xdr:row>
      <xdr:rowOff>25930</xdr:rowOff>
    </xdr:from>
    <xdr:to>
      <xdr:col>27</xdr:col>
      <xdr:colOff>473364</xdr:colOff>
      <xdr:row>19</xdr:row>
      <xdr:rowOff>207819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1622" y="2623657"/>
          <a:ext cx="5589651" cy="1775162"/>
        </a:xfrm>
        <a:prstGeom prst="rect">
          <a:avLst/>
        </a:prstGeom>
      </xdr:spPr>
    </xdr:pic>
    <xdr:clientData/>
  </xdr:twoCellAnchor>
  <xdr:twoCellAnchor editAs="oneCell">
    <xdr:from>
      <xdr:col>21</xdr:col>
      <xdr:colOff>89891</xdr:colOff>
      <xdr:row>50</xdr:row>
      <xdr:rowOff>11545</xdr:rowOff>
    </xdr:from>
    <xdr:to>
      <xdr:col>26</xdr:col>
      <xdr:colOff>368311</xdr:colOff>
      <xdr:row>55</xdr:row>
      <xdr:rowOff>69274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4800" y="9906000"/>
          <a:ext cx="4607966" cy="889001"/>
        </a:xfrm>
        <a:prstGeom prst="rect">
          <a:avLst/>
        </a:prstGeom>
      </xdr:spPr>
    </xdr:pic>
    <xdr:clientData/>
  </xdr:twoCellAnchor>
  <xdr:twoCellAnchor editAs="oneCell">
    <xdr:from>
      <xdr:col>20</xdr:col>
      <xdr:colOff>313380</xdr:colOff>
      <xdr:row>42</xdr:row>
      <xdr:rowOff>80536</xdr:rowOff>
    </xdr:from>
    <xdr:to>
      <xdr:col>26</xdr:col>
      <xdr:colOff>554182</xdr:colOff>
      <xdr:row>48</xdr:row>
      <xdr:rowOff>57726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5016" y="8450991"/>
          <a:ext cx="4893621" cy="1039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showGridLines="0" showRowColHeaders="0" tabSelected="1" zoomScaleNormal="100" workbookViewId="0">
      <pane ySplit="3" topLeftCell="A4" activePane="bottomLeft" state="frozen"/>
      <selection pane="bottomLeft" activeCell="H23" sqref="H23"/>
    </sheetView>
  </sheetViews>
  <sheetFormatPr defaultRowHeight="14.4" x14ac:dyDescent="0.3"/>
  <cols>
    <col min="1" max="1" width="2.44140625" customWidth="1"/>
    <col min="2" max="2" width="15.6640625" bestFit="1" customWidth="1"/>
    <col min="3" max="3" width="39.33203125" customWidth="1"/>
    <col min="4" max="5" width="18.33203125" customWidth="1"/>
    <col min="6" max="6" width="17.88671875" customWidth="1"/>
    <col min="7" max="7" width="22.33203125" customWidth="1"/>
    <col min="8" max="8" width="19.6640625" customWidth="1"/>
    <col min="9" max="10" width="24.6640625" customWidth="1"/>
  </cols>
  <sheetData>
    <row r="1" spans="1:26" ht="45" customHeight="1" x14ac:dyDescent="0.75">
      <c r="A1" s="66" t="s">
        <v>113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4" x14ac:dyDescent="0.6">
      <c r="A2" s="65" t="s">
        <v>76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0999999999999996" customHeight="1" x14ac:dyDescent="0.3"/>
    <row r="4" spans="1:26" ht="41.25" customHeight="1" x14ac:dyDescent="0.4">
      <c r="B4" s="58" t="s">
        <v>2</v>
      </c>
      <c r="C4" s="58" t="s">
        <v>3</v>
      </c>
      <c r="D4" s="64" t="s">
        <v>4</v>
      </c>
      <c r="E4" s="64" t="s">
        <v>5</v>
      </c>
      <c r="F4" s="64" t="s">
        <v>111</v>
      </c>
      <c r="G4" s="64" t="s">
        <v>1</v>
      </c>
      <c r="H4" s="58" t="s">
        <v>6</v>
      </c>
    </row>
    <row r="5" spans="1:26" ht="21" customHeight="1" x14ac:dyDescent="0.4">
      <c r="B5" s="58" t="s">
        <v>7</v>
      </c>
      <c r="C5" s="59" t="s">
        <v>110</v>
      </c>
      <c r="D5" s="60">
        <v>12</v>
      </c>
      <c r="E5" s="60">
        <v>9</v>
      </c>
      <c r="F5" s="60">
        <v>6</v>
      </c>
      <c r="G5" s="60">
        <f>IF((LEN(D5)+LEN(F5)+LEN(E5))=0,"-",D5+E5+F5)</f>
        <v>27</v>
      </c>
      <c r="H5" s="60">
        <f>IF(G5&lt;&gt;"-",RANK(G5,$G$5:$G$64,0),"-")</f>
        <v>12</v>
      </c>
    </row>
    <row r="6" spans="1:26" ht="21" customHeight="1" x14ac:dyDescent="0.4">
      <c r="B6" s="58" t="s">
        <v>8</v>
      </c>
      <c r="C6" s="59" t="s">
        <v>108</v>
      </c>
      <c r="D6" s="60">
        <v>36</v>
      </c>
      <c r="E6" s="60">
        <v>28</v>
      </c>
      <c r="F6" s="60">
        <v>32</v>
      </c>
      <c r="G6" s="60">
        <f>IF((LEN(D6)+LEN(F6)+LEN(E6))=0,"-",D6+E6+F6)</f>
        <v>96</v>
      </c>
      <c r="H6" s="60">
        <v>7</v>
      </c>
    </row>
    <row r="7" spans="1:26" ht="21" x14ac:dyDescent="0.4">
      <c r="B7" s="58" t="s">
        <v>9</v>
      </c>
      <c r="C7" s="59" t="s">
        <v>114</v>
      </c>
      <c r="D7" s="60">
        <v>48</v>
      </c>
      <c r="E7" s="60">
        <v>12</v>
      </c>
      <c r="F7" s="60">
        <v>46</v>
      </c>
      <c r="G7" s="60">
        <f t="shared" ref="G7:G64" si="0">IF((LEN(D7)+LEN(F7)+LEN(E7))=0,"-",D7+E7+F7)</f>
        <v>106</v>
      </c>
      <c r="H7" s="60">
        <f t="shared" ref="H7:H64" si="1">IF(G7&lt;&gt;"-",RANK(G7,$G$5:$G$64,0),"-")</f>
        <v>3</v>
      </c>
    </row>
    <row r="8" spans="1:26" ht="21" customHeight="1" x14ac:dyDescent="0.4">
      <c r="B8" s="58" t="s">
        <v>10</v>
      </c>
      <c r="C8" s="59" t="s">
        <v>115</v>
      </c>
      <c r="D8" s="60">
        <v>24</v>
      </c>
      <c r="E8" s="60">
        <v>6</v>
      </c>
      <c r="F8" s="60">
        <v>18</v>
      </c>
      <c r="G8" s="60">
        <f t="shared" si="0"/>
        <v>48</v>
      </c>
      <c r="H8" s="60">
        <f t="shared" si="1"/>
        <v>9</v>
      </c>
    </row>
    <row r="9" spans="1:26" ht="21" customHeight="1" x14ac:dyDescent="0.4">
      <c r="B9" s="58" t="s">
        <v>11</v>
      </c>
      <c r="C9" s="59" t="s">
        <v>116</v>
      </c>
      <c r="D9" s="60">
        <v>31</v>
      </c>
      <c r="E9" s="60">
        <v>35</v>
      </c>
      <c r="F9" s="60">
        <v>29</v>
      </c>
      <c r="G9" s="60">
        <f t="shared" si="0"/>
        <v>95</v>
      </c>
      <c r="H9" s="60">
        <f t="shared" si="1"/>
        <v>8</v>
      </c>
    </row>
    <row r="10" spans="1:26" ht="21" customHeight="1" x14ac:dyDescent="0.4">
      <c r="B10" s="58" t="s">
        <v>12</v>
      </c>
      <c r="C10" s="59" t="s">
        <v>117</v>
      </c>
      <c r="D10" s="60">
        <v>0</v>
      </c>
      <c r="E10" s="60">
        <v>48</v>
      </c>
      <c r="F10" s="60">
        <v>48</v>
      </c>
      <c r="G10" s="60">
        <f t="shared" si="0"/>
        <v>96</v>
      </c>
      <c r="H10" s="60">
        <v>6</v>
      </c>
    </row>
    <row r="11" spans="1:26" ht="21" customHeight="1" x14ac:dyDescent="0.4">
      <c r="B11" s="58" t="s">
        <v>13</v>
      </c>
      <c r="C11" s="59" t="s">
        <v>118</v>
      </c>
      <c r="D11" s="60">
        <v>48</v>
      </c>
      <c r="E11" s="60">
        <v>0</v>
      </c>
      <c r="F11" s="60">
        <v>48</v>
      </c>
      <c r="G11" s="60">
        <f t="shared" si="0"/>
        <v>96</v>
      </c>
      <c r="H11" s="60">
        <f t="shared" si="1"/>
        <v>5</v>
      </c>
    </row>
    <row r="12" spans="1:26" ht="21" customHeight="1" x14ac:dyDescent="0.4">
      <c r="B12" s="58" t="s">
        <v>14</v>
      </c>
      <c r="C12" s="59" t="s">
        <v>119</v>
      </c>
      <c r="D12" s="60">
        <v>36</v>
      </c>
      <c r="E12" s="60">
        <v>33</v>
      </c>
      <c r="F12" s="60">
        <v>30</v>
      </c>
      <c r="G12" s="60">
        <f t="shared" si="0"/>
        <v>99</v>
      </c>
      <c r="H12" s="60">
        <f t="shared" si="1"/>
        <v>4</v>
      </c>
    </row>
    <row r="13" spans="1:26" ht="21" customHeight="1" x14ac:dyDescent="0.4">
      <c r="B13" s="58" t="s">
        <v>15</v>
      </c>
      <c r="C13" s="59" t="s">
        <v>120</v>
      </c>
      <c r="D13" s="60">
        <v>18</v>
      </c>
      <c r="E13" s="60">
        <v>18</v>
      </c>
      <c r="F13" s="60">
        <v>0</v>
      </c>
      <c r="G13" s="60">
        <f t="shared" si="0"/>
        <v>36</v>
      </c>
      <c r="H13" s="60">
        <f t="shared" si="1"/>
        <v>10</v>
      </c>
    </row>
    <row r="14" spans="1:26" ht="21" customHeight="1" x14ac:dyDescent="0.4">
      <c r="B14" s="58" t="s">
        <v>16</v>
      </c>
      <c r="C14" s="59" t="s">
        <v>109</v>
      </c>
      <c r="D14" s="60">
        <v>6</v>
      </c>
      <c r="E14" s="60">
        <v>18</v>
      </c>
      <c r="F14" s="60">
        <v>12</v>
      </c>
      <c r="G14" s="60">
        <f t="shared" si="0"/>
        <v>36</v>
      </c>
      <c r="H14" s="60">
        <v>11</v>
      </c>
    </row>
    <row r="15" spans="1:26" ht="21" customHeight="1" x14ac:dyDescent="0.4">
      <c r="B15" s="58" t="s">
        <v>17</v>
      </c>
      <c r="C15" s="59" t="s">
        <v>121</v>
      </c>
      <c r="D15" s="60">
        <v>40</v>
      </c>
      <c r="E15" s="60">
        <v>40</v>
      </c>
      <c r="F15" s="60">
        <v>40</v>
      </c>
      <c r="G15" s="60">
        <f t="shared" si="0"/>
        <v>120</v>
      </c>
      <c r="H15" s="60">
        <f t="shared" si="1"/>
        <v>1</v>
      </c>
    </row>
    <row r="16" spans="1:26" ht="21" customHeight="1" x14ac:dyDescent="0.4">
      <c r="B16" s="58" t="s">
        <v>18</v>
      </c>
      <c r="C16" s="59" t="s">
        <v>122</v>
      </c>
      <c r="D16" s="60">
        <v>40</v>
      </c>
      <c r="E16" s="60">
        <v>28</v>
      </c>
      <c r="F16" s="60">
        <v>40</v>
      </c>
      <c r="G16" s="60">
        <f t="shared" si="0"/>
        <v>108</v>
      </c>
      <c r="H16" s="60">
        <f t="shared" si="1"/>
        <v>2</v>
      </c>
    </row>
    <row r="17" spans="2:8" ht="21" customHeight="1" x14ac:dyDescent="0.4">
      <c r="B17" s="58" t="s">
        <v>19</v>
      </c>
      <c r="C17" s="59"/>
      <c r="D17" s="60"/>
      <c r="E17" s="60"/>
      <c r="F17" s="60"/>
      <c r="G17" s="60" t="str">
        <f t="shared" si="0"/>
        <v>-</v>
      </c>
      <c r="H17" s="60" t="str">
        <f t="shared" si="1"/>
        <v>-</v>
      </c>
    </row>
    <row r="18" spans="2:8" ht="21" customHeight="1" x14ac:dyDescent="0.4">
      <c r="B18" s="58" t="s">
        <v>20</v>
      </c>
      <c r="C18" s="59"/>
      <c r="D18" s="60"/>
      <c r="E18" s="60"/>
      <c r="F18" s="60"/>
      <c r="G18" s="60" t="str">
        <f t="shared" si="0"/>
        <v>-</v>
      </c>
      <c r="H18" s="60" t="str">
        <f t="shared" si="1"/>
        <v>-</v>
      </c>
    </row>
    <row r="19" spans="2:8" ht="21" customHeight="1" x14ac:dyDescent="0.4">
      <c r="B19" s="58" t="s">
        <v>21</v>
      </c>
      <c r="C19" s="59"/>
      <c r="D19" s="60"/>
      <c r="E19" s="60"/>
      <c r="F19" s="60"/>
      <c r="G19" s="60" t="str">
        <f t="shared" si="0"/>
        <v>-</v>
      </c>
      <c r="H19" s="60" t="str">
        <f t="shared" si="1"/>
        <v>-</v>
      </c>
    </row>
    <row r="20" spans="2:8" ht="21" customHeight="1" x14ac:dyDescent="0.4">
      <c r="B20" s="58" t="s">
        <v>22</v>
      </c>
      <c r="C20" s="59"/>
      <c r="D20" s="60"/>
      <c r="E20" s="60"/>
      <c r="F20" s="60"/>
      <c r="G20" s="60" t="str">
        <f t="shared" si="0"/>
        <v>-</v>
      </c>
      <c r="H20" s="60" t="str">
        <f t="shared" si="1"/>
        <v>-</v>
      </c>
    </row>
    <row r="21" spans="2:8" ht="21" customHeight="1" x14ac:dyDescent="0.4">
      <c r="B21" s="58" t="s">
        <v>23</v>
      </c>
      <c r="C21" s="61"/>
      <c r="D21" s="60"/>
      <c r="E21" s="60"/>
      <c r="F21" s="60"/>
      <c r="G21" s="60" t="str">
        <f t="shared" si="0"/>
        <v>-</v>
      </c>
      <c r="H21" s="60" t="str">
        <f t="shared" si="1"/>
        <v>-</v>
      </c>
    </row>
    <row r="22" spans="2:8" ht="21" customHeight="1" x14ac:dyDescent="0.4">
      <c r="B22" s="58" t="s">
        <v>24</v>
      </c>
      <c r="C22" s="61"/>
      <c r="D22" s="60"/>
      <c r="E22" s="60"/>
      <c r="F22" s="60"/>
      <c r="G22" s="60" t="str">
        <f t="shared" si="0"/>
        <v>-</v>
      </c>
      <c r="H22" s="60" t="str">
        <f t="shared" si="1"/>
        <v>-</v>
      </c>
    </row>
    <row r="23" spans="2:8" ht="21" customHeight="1" x14ac:dyDescent="0.4">
      <c r="B23" s="58" t="s">
        <v>25</v>
      </c>
      <c r="C23" s="61"/>
      <c r="D23" s="60"/>
      <c r="E23" s="60"/>
      <c r="F23" s="60"/>
      <c r="G23" s="60" t="str">
        <f t="shared" si="0"/>
        <v>-</v>
      </c>
      <c r="H23" s="60" t="str">
        <f t="shared" si="1"/>
        <v>-</v>
      </c>
    </row>
    <row r="24" spans="2:8" ht="21" customHeight="1" x14ac:dyDescent="0.4">
      <c r="B24" s="58" t="s">
        <v>26</v>
      </c>
      <c r="C24" s="61"/>
      <c r="D24" s="60"/>
      <c r="E24" s="60"/>
      <c r="F24" s="60"/>
      <c r="G24" s="60" t="str">
        <f t="shared" si="0"/>
        <v>-</v>
      </c>
      <c r="H24" s="60" t="str">
        <f t="shared" si="1"/>
        <v>-</v>
      </c>
    </row>
    <row r="25" spans="2:8" ht="21" customHeight="1" x14ac:dyDescent="0.4">
      <c r="B25" s="58" t="s">
        <v>27</v>
      </c>
      <c r="C25" s="61"/>
      <c r="D25" s="60"/>
      <c r="E25" s="60"/>
      <c r="F25" s="60"/>
      <c r="G25" s="60" t="str">
        <f t="shared" si="0"/>
        <v>-</v>
      </c>
      <c r="H25" s="60" t="str">
        <f t="shared" si="1"/>
        <v>-</v>
      </c>
    </row>
    <row r="26" spans="2:8" ht="21" customHeight="1" x14ac:dyDescent="0.4">
      <c r="B26" s="58" t="s">
        <v>28</v>
      </c>
      <c r="C26" s="61"/>
      <c r="D26" s="60"/>
      <c r="E26" s="60"/>
      <c r="F26" s="60"/>
      <c r="G26" s="60" t="str">
        <f t="shared" si="0"/>
        <v>-</v>
      </c>
      <c r="H26" s="60" t="str">
        <f t="shared" si="1"/>
        <v>-</v>
      </c>
    </row>
    <row r="27" spans="2:8" ht="21" customHeight="1" x14ac:dyDescent="0.4">
      <c r="B27" s="58" t="s">
        <v>29</v>
      </c>
      <c r="C27" s="61"/>
      <c r="D27" s="63"/>
      <c r="E27" s="60"/>
      <c r="F27" s="60"/>
      <c r="G27" s="60" t="str">
        <f t="shared" si="0"/>
        <v>-</v>
      </c>
      <c r="H27" s="60" t="str">
        <f t="shared" si="1"/>
        <v>-</v>
      </c>
    </row>
    <row r="28" spans="2:8" ht="21" customHeight="1" x14ac:dyDescent="0.4">
      <c r="B28" s="58" t="s">
        <v>30</v>
      </c>
      <c r="C28" s="61"/>
      <c r="D28" s="60"/>
      <c r="E28" s="60"/>
      <c r="F28" s="60"/>
      <c r="G28" s="60" t="str">
        <f t="shared" si="0"/>
        <v>-</v>
      </c>
      <c r="H28" s="60" t="str">
        <f t="shared" si="1"/>
        <v>-</v>
      </c>
    </row>
    <row r="29" spans="2:8" ht="21" customHeight="1" x14ac:dyDescent="0.4">
      <c r="B29" s="62" t="s">
        <v>31</v>
      </c>
      <c r="C29" s="61"/>
      <c r="D29" s="60"/>
      <c r="E29" s="63"/>
      <c r="F29" s="60"/>
      <c r="G29" s="60" t="str">
        <f t="shared" si="0"/>
        <v>-</v>
      </c>
      <c r="H29" s="60" t="str">
        <f t="shared" si="1"/>
        <v>-</v>
      </c>
    </row>
    <row r="30" spans="2:8" ht="21" customHeight="1" x14ac:dyDescent="0.4">
      <c r="B30" s="58" t="s">
        <v>32</v>
      </c>
      <c r="C30" s="61"/>
      <c r="D30" s="60"/>
      <c r="E30" s="60"/>
      <c r="F30" s="60"/>
      <c r="G30" s="60" t="str">
        <f t="shared" si="0"/>
        <v>-</v>
      </c>
      <c r="H30" s="60" t="str">
        <f t="shared" si="1"/>
        <v>-</v>
      </c>
    </row>
    <row r="31" spans="2:8" ht="21" customHeight="1" x14ac:dyDescent="0.4">
      <c r="B31" s="58" t="s">
        <v>33</v>
      </c>
      <c r="C31" s="61"/>
      <c r="D31" s="60"/>
      <c r="E31" s="60"/>
      <c r="F31" s="60"/>
      <c r="G31" s="60" t="str">
        <f t="shared" si="0"/>
        <v>-</v>
      </c>
      <c r="H31" s="60" t="str">
        <f t="shared" si="1"/>
        <v>-</v>
      </c>
    </row>
    <row r="32" spans="2:8" ht="21" customHeight="1" x14ac:dyDescent="0.4">
      <c r="B32" s="58" t="s">
        <v>34</v>
      </c>
      <c r="C32" s="61"/>
      <c r="D32" s="60"/>
      <c r="E32" s="60"/>
      <c r="F32" s="60"/>
      <c r="G32" s="60" t="str">
        <f t="shared" si="0"/>
        <v>-</v>
      </c>
      <c r="H32" s="60" t="str">
        <f t="shared" si="1"/>
        <v>-</v>
      </c>
    </row>
    <row r="33" spans="2:8" ht="21" customHeight="1" x14ac:dyDescent="0.4">
      <c r="B33" s="58" t="s">
        <v>35</v>
      </c>
      <c r="C33" s="61"/>
      <c r="D33" s="60"/>
      <c r="E33" s="60"/>
      <c r="F33" s="60"/>
      <c r="G33" s="60" t="str">
        <f t="shared" si="0"/>
        <v>-</v>
      </c>
      <c r="H33" s="60" t="str">
        <f t="shared" si="1"/>
        <v>-</v>
      </c>
    </row>
    <row r="34" spans="2:8" ht="21" customHeight="1" x14ac:dyDescent="0.4">
      <c r="B34" s="58" t="s">
        <v>77</v>
      </c>
      <c r="C34" s="61"/>
      <c r="D34" s="60"/>
      <c r="E34" s="60"/>
      <c r="F34" s="60"/>
      <c r="G34" s="60" t="str">
        <f t="shared" si="0"/>
        <v>-</v>
      </c>
      <c r="H34" s="60" t="str">
        <f t="shared" si="1"/>
        <v>-</v>
      </c>
    </row>
    <row r="35" spans="2:8" ht="21" customHeight="1" x14ac:dyDescent="0.4">
      <c r="B35" s="58" t="s">
        <v>78</v>
      </c>
      <c r="C35" s="61"/>
      <c r="D35" s="60"/>
      <c r="E35" s="60"/>
      <c r="F35" s="60"/>
      <c r="G35" s="60" t="str">
        <f t="shared" si="0"/>
        <v>-</v>
      </c>
      <c r="H35" s="60" t="str">
        <f t="shared" si="1"/>
        <v>-</v>
      </c>
    </row>
    <row r="36" spans="2:8" ht="21" customHeight="1" x14ac:dyDescent="0.4">
      <c r="B36" s="58" t="s">
        <v>79</v>
      </c>
      <c r="C36" s="61"/>
      <c r="D36" s="60"/>
      <c r="E36" s="60"/>
      <c r="F36" s="60"/>
      <c r="G36" s="60" t="str">
        <f t="shared" si="0"/>
        <v>-</v>
      </c>
      <c r="H36" s="60" t="str">
        <f t="shared" si="1"/>
        <v>-</v>
      </c>
    </row>
    <row r="37" spans="2:8" ht="21" x14ac:dyDescent="0.4">
      <c r="B37" s="58" t="s">
        <v>80</v>
      </c>
      <c r="C37" s="61"/>
      <c r="D37" s="60"/>
      <c r="E37" s="60"/>
      <c r="F37" s="60"/>
      <c r="G37" s="60" t="str">
        <f t="shared" si="0"/>
        <v>-</v>
      </c>
      <c r="H37" s="60" t="str">
        <f t="shared" si="1"/>
        <v>-</v>
      </c>
    </row>
    <row r="38" spans="2:8" ht="21" customHeight="1" x14ac:dyDescent="0.4">
      <c r="B38" s="58" t="s">
        <v>81</v>
      </c>
      <c r="C38" s="61"/>
      <c r="D38" s="60"/>
      <c r="E38" s="60"/>
      <c r="F38" s="60"/>
      <c r="G38" s="60" t="str">
        <f t="shared" si="0"/>
        <v>-</v>
      </c>
      <c r="H38" s="60" t="str">
        <f t="shared" si="1"/>
        <v>-</v>
      </c>
    </row>
    <row r="39" spans="2:8" ht="21" customHeight="1" x14ac:dyDescent="0.4">
      <c r="B39" s="58" t="s">
        <v>82</v>
      </c>
      <c r="C39" s="61"/>
      <c r="D39" s="60"/>
      <c r="E39" s="60"/>
      <c r="F39" s="60"/>
      <c r="G39" s="60" t="str">
        <f t="shared" si="0"/>
        <v>-</v>
      </c>
      <c r="H39" s="60" t="str">
        <f t="shared" si="1"/>
        <v>-</v>
      </c>
    </row>
    <row r="40" spans="2:8" ht="21" x14ac:dyDescent="0.4">
      <c r="B40" s="58" t="s">
        <v>83</v>
      </c>
      <c r="C40" s="61"/>
      <c r="D40" s="60"/>
      <c r="E40" s="60"/>
      <c r="F40" s="60"/>
      <c r="G40" s="60" t="str">
        <f t="shared" si="0"/>
        <v>-</v>
      </c>
      <c r="H40" s="60" t="str">
        <f t="shared" si="1"/>
        <v>-</v>
      </c>
    </row>
    <row r="41" spans="2:8" ht="21" customHeight="1" x14ac:dyDescent="0.4">
      <c r="B41" s="58" t="s">
        <v>84</v>
      </c>
      <c r="C41" s="61"/>
      <c r="D41" s="60"/>
      <c r="E41" s="60"/>
      <c r="F41" s="60"/>
      <c r="G41" s="60" t="str">
        <f t="shared" si="0"/>
        <v>-</v>
      </c>
      <c r="H41" s="60" t="str">
        <f t="shared" si="1"/>
        <v>-</v>
      </c>
    </row>
    <row r="42" spans="2:8" ht="21" customHeight="1" x14ac:dyDescent="0.4">
      <c r="B42" s="58" t="s">
        <v>85</v>
      </c>
      <c r="C42" s="61"/>
      <c r="D42" s="60"/>
      <c r="E42" s="60"/>
      <c r="F42" s="60"/>
      <c r="G42" s="60" t="str">
        <f t="shared" si="0"/>
        <v>-</v>
      </c>
      <c r="H42" s="60" t="str">
        <f t="shared" si="1"/>
        <v>-</v>
      </c>
    </row>
    <row r="43" spans="2:8" ht="21" customHeight="1" x14ac:dyDescent="0.4">
      <c r="B43" s="58" t="s">
        <v>86</v>
      </c>
      <c r="C43" s="61"/>
      <c r="D43" s="60"/>
      <c r="E43" s="60"/>
      <c r="F43" s="60"/>
      <c r="G43" s="60" t="str">
        <f t="shared" si="0"/>
        <v>-</v>
      </c>
      <c r="H43" s="60" t="str">
        <f t="shared" si="1"/>
        <v>-</v>
      </c>
    </row>
    <row r="44" spans="2:8" ht="21" customHeight="1" x14ac:dyDescent="0.4">
      <c r="B44" s="58" t="s">
        <v>87</v>
      </c>
      <c r="C44" s="61"/>
      <c r="D44" s="60"/>
      <c r="E44" s="60"/>
      <c r="F44" s="60"/>
      <c r="G44" s="60" t="str">
        <f t="shared" si="0"/>
        <v>-</v>
      </c>
      <c r="H44" s="60" t="str">
        <f t="shared" si="1"/>
        <v>-</v>
      </c>
    </row>
    <row r="45" spans="2:8" ht="21" x14ac:dyDescent="0.4">
      <c r="B45" s="58" t="s">
        <v>88</v>
      </c>
      <c r="C45" s="61"/>
      <c r="D45" s="60"/>
      <c r="E45" s="60"/>
      <c r="F45" s="60"/>
      <c r="G45" s="60" t="str">
        <f t="shared" si="0"/>
        <v>-</v>
      </c>
      <c r="H45" s="60" t="str">
        <f t="shared" si="1"/>
        <v>-</v>
      </c>
    </row>
    <row r="46" spans="2:8" ht="21" x14ac:dyDescent="0.4">
      <c r="B46" s="58" t="s">
        <v>89</v>
      </c>
      <c r="C46" s="61"/>
      <c r="D46" s="60"/>
      <c r="E46" s="60"/>
      <c r="F46" s="60"/>
      <c r="G46" s="60" t="str">
        <f t="shared" si="0"/>
        <v>-</v>
      </c>
      <c r="H46" s="60" t="str">
        <f t="shared" si="1"/>
        <v>-</v>
      </c>
    </row>
    <row r="47" spans="2:8" ht="21" x14ac:dyDescent="0.4">
      <c r="B47" s="58" t="s">
        <v>90</v>
      </c>
      <c r="C47" s="61"/>
      <c r="D47" s="60"/>
      <c r="E47" s="60"/>
      <c r="F47" s="60"/>
      <c r="G47" s="60" t="str">
        <f t="shared" si="0"/>
        <v>-</v>
      </c>
      <c r="H47" s="60" t="str">
        <f t="shared" si="1"/>
        <v>-</v>
      </c>
    </row>
    <row r="48" spans="2:8" ht="21" x14ac:dyDescent="0.4">
      <c r="B48" s="58" t="s">
        <v>91</v>
      </c>
      <c r="C48" s="61"/>
      <c r="D48" s="60"/>
      <c r="E48" s="60"/>
      <c r="F48" s="60"/>
      <c r="G48" s="60" t="str">
        <f t="shared" si="0"/>
        <v>-</v>
      </c>
      <c r="H48" s="60" t="str">
        <f t="shared" si="1"/>
        <v>-</v>
      </c>
    </row>
    <row r="49" spans="2:8" ht="21" x14ac:dyDescent="0.4">
      <c r="B49" s="58" t="s">
        <v>92</v>
      </c>
      <c r="C49" s="61"/>
      <c r="D49" s="60"/>
      <c r="E49" s="60"/>
      <c r="F49" s="60"/>
      <c r="G49" s="60" t="str">
        <f t="shared" si="0"/>
        <v>-</v>
      </c>
      <c r="H49" s="60" t="str">
        <f t="shared" si="1"/>
        <v>-</v>
      </c>
    </row>
    <row r="50" spans="2:8" ht="21" x14ac:dyDescent="0.4">
      <c r="B50" s="58" t="s">
        <v>93</v>
      </c>
      <c r="C50" s="61"/>
      <c r="D50" s="60"/>
      <c r="E50" s="60"/>
      <c r="F50" s="60"/>
      <c r="G50" s="60" t="str">
        <f t="shared" si="0"/>
        <v>-</v>
      </c>
      <c r="H50" s="60" t="str">
        <f t="shared" si="1"/>
        <v>-</v>
      </c>
    </row>
    <row r="51" spans="2:8" ht="21" x14ac:dyDescent="0.4">
      <c r="B51" s="58" t="s">
        <v>94</v>
      </c>
      <c r="C51" s="61"/>
      <c r="D51" s="60"/>
      <c r="E51" s="60"/>
      <c r="F51" s="60"/>
      <c r="G51" s="60" t="str">
        <f t="shared" si="0"/>
        <v>-</v>
      </c>
      <c r="H51" s="60" t="str">
        <f t="shared" si="1"/>
        <v>-</v>
      </c>
    </row>
    <row r="52" spans="2:8" ht="21" x14ac:dyDescent="0.4">
      <c r="B52" s="58" t="s">
        <v>95</v>
      </c>
      <c r="C52" s="61"/>
      <c r="D52" s="60"/>
      <c r="E52" s="60"/>
      <c r="F52" s="60"/>
      <c r="G52" s="60" t="str">
        <f t="shared" si="0"/>
        <v>-</v>
      </c>
      <c r="H52" s="60" t="str">
        <f t="shared" si="1"/>
        <v>-</v>
      </c>
    </row>
    <row r="53" spans="2:8" ht="21" x14ac:dyDescent="0.4">
      <c r="B53" s="58" t="s">
        <v>96</v>
      </c>
      <c r="C53" s="61"/>
      <c r="D53" s="60"/>
      <c r="E53" s="60"/>
      <c r="F53" s="60"/>
      <c r="G53" s="60" t="str">
        <f t="shared" si="0"/>
        <v>-</v>
      </c>
      <c r="H53" s="60" t="str">
        <f t="shared" si="1"/>
        <v>-</v>
      </c>
    </row>
    <row r="54" spans="2:8" ht="21" x14ac:dyDescent="0.4">
      <c r="B54" s="58" t="s">
        <v>97</v>
      </c>
      <c r="C54" s="61"/>
      <c r="D54" s="60"/>
      <c r="E54" s="60"/>
      <c r="F54" s="60"/>
      <c r="G54" s="60" t="str">
        <f t="shared" si="0"/>
        <v>-</v>
      </c>
      <c r="H54" s="60" t="str">
        <f t="shared" si="1"/>
        <v>-</v>
      </c>
    </row>
    <row r="55" spans="2:8" ht="21" x14ac:dyDescent="0.4">
      <c r="B55" s="58" t="s">
        <v>98</v>
      </c>
      <c r="C55" s="61"/>
      <c r="D55" s="60"/>
      <c r="E55" s="60"/>
      <c r="F55" s="60"/>
      <c r="G55" s="60" t="str">
        <f t="shared" si="0"/>
        <v>-</v>
      </c>
      <c r="H55" s="60" t="str">
        <f t="shared" si="1"/>
        <v>-</v>
      </c>
    </row>
    <row r="56" spans="2:8" ht="21" x14ac:dyDescent="0.4">
      <c r="B56" s="58" t="s">
        <v>99</v>
      </c>
      <c r="C56" s="61"/>
      <c r="D56" s="60"/>
      <c r="E56" s="60"/>
      <c r="F56" s="60"/>
      <c r="G56" s="60" t="str">
        <f t="shared" si="0"/>
        <v>-</v>
      </c>
      <c r="H56" s="60" t="str">
        <f t="shared" si="1"/>
        <v>-</v>
      </c>
    </row>
    <row r="57" spans="2:8" ht="21" x14ac:dyDescent="0.4">
      <c r="B57" s="58" t="s">
        <v>100</v>
      </c>
      <c r="C57" s="61"/>
      <c r="D57" s="60"/>
      <c r="E57" s="60"/>
      <c r="F57" s="60"/>
      <c r="G57" s="60" t="str">
        <f t="shared" si="0"/>
        <v>-</v>
      </c>
      <c r="H57" s="60" t="str">
        <f t="shared" si="1"/>
        <v>-</v>
      </c>
    </row>
    <row r="58" spans="2:8" ht="21" x14ac:dyDescent="0.4">
      <c r="B58" s="58" t="s">
        <v>101</v>
      </c>
      <c r="C58" s="61"/>
      <c r="D58" s="60"/>
      <c r="E58" s="60"/>
      <c r="F58" s="60"/>
      <c r="G58" s="60" t="str">
        <f t="shared" si="0"/>
        <v>-</v>
      </c>
      <c r="H58" s="60" t="str">
        <f t="shared" si="1"/>
        <v>-</v>
      </c>
    </row>
    <row r="59" spans="2:8" ht="21" x14ac:dyDescent="0.4">
      <c r="B59" s="58" t="s">
        <v>102</v>
      </c>
      <c r="C59" s="61"/>
      <c r="D59" s="60"/>
      <c r="E59" s="60"/>
      <c r="F59" s="60"/>
      <c r="G59" s="60" t="str">
        <f t="shared" si="0"/>
        <v>-</v>
      </c>
      <c r="H59" s="60" t="str">
        <f t="shared" si="1"/>
        <v>-</v>
      </c>
    </row>
    <row r="60" spans="2:8" ht="21" x14ac:dyDescent="0.4">
      <c r="B60" s="58" t="s">
        <v>103</v>
      </c>
      <c r="C60" s="61"/>
      <c r="D60" s="60"/>
      <c r="E60" s="60"/>
      <c r="F60" s="60"/>
      <c r="G60" s="60" t="str">
        <f t="shared" si="0"/>
        <v>-</v>
      </c>
      <c r="H60" s="60" t="str">
        <f t="shared" si="1"/>
        <v>-</v>
      </c>
    </row>
    <row r="61" spans="2:8" ht="21" x14ac:dyDescent="0.4">
      <c r="B61" s="58" t="s">
        <v>104</v>
      </c>
      <c r="C61" s="61"/>
      <c r="D61" s="60"/>
      <c r="E61" s="60"/>
      <c r="F61" s="60"/>
      <c r="G61" s="60" t="str">
        <f t="shared" si="0"/>
        <v>-</v>
      </c>
      <c r="H61" s="60" t="str">
        <f t="shared" si="1"/>
        <v>-</v>
      </c>
    </row>
    <row r="62" spans="2:8" ht="21" x14ac:dyDescent="0.4">
      <c r="B62" s="58" t="s">
        <v>105</v>
      </c>
      <c r="C62" s="61"/>
      <c r="D62" s="60"/>
      <c r="E62" s="60"/>
      <c r="F62" s="60"/>
      <c r="G62" s="60" t="str">
        <f t="shared" si="0"/>
        <v>-</v>
      </c>
      <c r="H62" s="60" t="str">
        <f t="shared" si="1"/>
        <v>-</v>
      </c>
    </row>
    <row r="63" spans="2:8" ht="21" x14ac:dyDescent="0.4">
      <c r="B63" s="58" t="s">
        <v>106</v>
      </c>
      <c r="C63" s="61"/>
      <c r="D63" s="60"/>
      <c r="E63" s="60"/>
      <c r="F63" s="60"/>
      <c r="G63" s="60" t="str">
        <f t="shared" si="0"/>
        <v>-</v>
      </c>
      <c r="H63" s="60" t="str">
        <f t="shared" si="1"/>
        <v>-</v>
      </c>
    </row>
    <row r="64" spans="2:8" ht="21" x14ac:dyDescent="0.4">
      <c r="B64" s="58" t="s">
        <v>107</v>
      </c>
      <c r="C64" s="61"/>
      <c r="D64" s="60"/>
      <c r="E64" s="60"/>
      <c r="F64" s="60"/>
      <c r="G64" s="60" t="str">
        <f t="shared" si="0"/>
        <v>-</v>
      </c>
      <c r="H64" s="60" t="str">
        <f t="shared" si="1"/>
        <v>-</v>
      </c>
    </row>
  </sheetData>
  <mergeCells count="2">
    <mergeCell ref="A2:J2"/>
    <mergeCell ref="A1:P1"/>
  </mergeCells>
  <pageMargins left="0.7" right="0.7" top="0.78740157499999996" bottom="0.78740157499999996" header="0.3" footer="0.3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showGridLines="0" showRowColHeaders="0" zoomScale="70" zoomScaleNormal="70" workbookViewId="0">
      <selection activeCell="S31" sqref="S31"/>
    </sheetView>
  </sheetViews>
  <sheetFormatPr defaultColWidth="8.88671875" defaultRowHeight="18" x14ac:dyDescent="0.35"/>
  <cols>
    <col min="1" max="1" width="5.6640625" style="6" customWidth="1"/>
    <col min="2" max="3" width="4.6640625" style="6" customWidth="1"/>
    <col min="4" max="4" width="25.6640625" style="6" customWidth="1"/>
    <col min="5" max="5" width="3.5546875" style="4" bestFit="1" customWidth="1"/>
    <col min="6" max="6" width="4.6640625" style="6" customWidth="1"/>
    <col min="7" max="7" width="25.6640625" style="6" customWidth="1"/>
    <col min="8" max="8" width="3.5546875" style="4" bestFit="1" customWidth="1"/>
    <col min="9" max="9" width="4.6640625" style="6" customWidth="1"/>
    <col min="10" max="10" width="25.6640625" style="6" customWidth="1"/>
    <col min="11" max="11" width="3.5546875" style="4" bestFit="1" customWidth="1"/>
    <col min="12" max="12" width="4.6640625" style="6" customWidth="1"/>
    <col min="13" max="13" width="25.6640625" style="6" customWidth="1"/>
    <col min="14" max="14" width="3.5546875" style="4" bestFit="1" customWidth="1"/>
    <col min="15" max="15" width="4.6640625" style="6" customWidth="1"/>
    <col min="16" max="16" width="30.6640625" style="6" customWidth="1"/>
    <col min="17" max="17" width="3.5546875" style="4" bestFit="1" customWidth="1"/>
    <col min="18" max="18" width="4.6640625" style="6" customWidth="1"/>
    <col min="19" max="19" width="28.6640625" style="6" customWidth="1"/>
    <col min="20" max="20" width="3.5546875" style="4" bestFit="1" customWidth="1"/>
    <col min="21" max="21" width="4.6640625" style="6" customWidth="1"/>
    <col min="22" max="22" width="30.6640625" style="6" customWidth="1"/>
    <col min="23" max="23" width="4.6640625" style="6" customWidth="1"/>
    <col min="24" max="16384" width="8.88671875" style="6"/>
  </cols>
  <sheetData>
    <row r="1" spans="1:28" ht="49.05" customHeight="1" x14ac:dyDescent="0.95">
      <c r="B1" s="83" t="s">
        <v>113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12"/>
      <c r="Y1" s="12"/>
      <c r="Z1" s="12"/>
    </row>
    <row r="2" spans="1:28" ht="35.4" x14ac:dyDescent="0.6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13"/>
      <c r="W2" s="13"/>
      <c r="X2" s="13"/>
      <c r="Y2" s="13"/>
      <c r="Z2" s="13"/>
      <c r="AA2" s="13"/>
    </row>
    <row r="3" spans="1:28" x14ac:dyDescent="0.35">
      <c r="A3" s="17"/>
      <c r="B3" s="17"/>
      <c r="C3" s="17"/>
      <c r="D3" s="17"/>
      <c r="E3" s="21"/>
      <c r="F3" s="17"/>
      <c r="G3" s="17"/>
      <c r="H3" s="21"/>
      <c r="I3" s="17"/>
      <c r="J3" s="17"/>
      <c r="K3" s="21"/>
      <c r="L3" s="17"/>
      <c r="M3" s="17"/>
      <c r="N3" s="21"/>
      <c r="O3" s="17"/>
      <c r="P3" s="17"/>
      <c r="Q3" s="21"/>
      <c r="R3" s="17"/>
      <c r="S3" s="17"/>
      <c r="T3" s="21"/>
      <c r="U3" s="17"/>
      <c r="V3" s="17"/>
      <c r="W3" s="17"/>
    </row>
    <row r="4" spans="1:28" s="4" customFormat="1" ht="17.399999999999999" x14ac:dyDescent="0.3">
      <c r="A4" s="21"/>
      <c r="B4" s="22"/>
      <c r="C4" s="22"/>
      <c r="D4" s="57"/>
      <c r="E4" s="22"/>
      <c r="F4" s="22"/>
      <c r="G4" s="57" t="s">
        <v>42</v>
      </c>
      <c r="H4" s="57"/>
      <c r="I4" s="22"/>
      <c r="J4" s="57" t="s">
        <v>43</v>
      </c>
      <c r="K4" s="57"/>
      <c r="L4" s="22"/>
      <c r="M4" s="57" t="s">
        <v>44</v>
      </c>
      <c r="N4" s="57"/>
      <c r="O4" s="22"/>
      <c r="P4" s="57" t="s">
        <v>45</v>
      </c>
      <c r="Q4" s="57"/>
      <c r="R4" s="22"/>
      <c r="S4" s="88"/>
      <c r="T4" s="88"/>
      <c r="U4" s="88"/>
      <c r="V4" s="88"/>
      <c r="W4" s="22"/>
      <c r="X4" s="3"/>
      <c r="Y4" s="3"/>
      <c r="Z4" s="3"/>
      <c r="AA4" s="3"/>
      <c r="AB4" s="3"/>
    </row>
    <row r="5" spans="1:28" x14ac:dyDescent="0.35">
      <c r="A5" s="17"/>
      <c r="B5" s="74" t="s">
        <v>46</v>
      </c>
      <c r="C5" s="39">
        <v>1</v>
      </c>
      <c r="D5" s="40" t="str">
        <f>IF('1. KOLO SOUTĚŽE TABULKA'!$H$5=1,'1. KOLO SOUTĚŽE TABULKA'!$C$5,IF('1. KOLO SOUTĚŽE TABULKA'!$H$6=1,'1. KOLO SOUTĚŽE TABULKA'!$C$6,IF('1. KOLO SOUTĚŽE TABULKA'!$H$7=1,'1. KOLO SOUTĚŽE TABULKA'!$C$7,IF('1. KOLO SOUTĚŽE TABULKA'!$H$8=1,'1. KOLO SOUTĚŽE TABULKA'!$C$8,IF('1. KOLO SOUTĚŽE TABULKA'!$H$9=1,'1. KOLO SOUTĚŽE TABULKA'!$C$9,IF('1. KOLO SOUTĚŽE TABULKA'!$H$10=1,'1. KOLO SOUTĚŽE TABULKA'!$C$10,IF('1. KOLO SOUTĚŽE TABULKA'!$H$11=1,'1. KOLO SOUTĚŽE TABULKA'!$C$11,IF('1. KOLO SOUTĚŽE TABULKA'!$H$12=1,'1. KOLO SOUTĚŽE TABULKA'!$C$12,IF('1. KOLO SOUTĚŽE TABULKA'!$H$13=1,'1. KOLO SOUTĚŽE TABULKA'!$C$13,IF('1. KOLO SOUTĚŽE TABULKA'!$H$14=1,'1. KOLO SOUTĚŽE TABULKA'!$C$14,IF('1. KOLO SOUTĚŽE TABULKA'!$H$15=1,'1. KOLO SOUTĚŽE TABULKA'!$C$15,IF('1. KOLO SOUTĚŽE TABULKA'!$H$16=1,'1. KOLO SOUTĚŽE TABULKA'!$C$16,IF('1. KOLO SOUTĚŽE TABULKA'!$H$17=1,'1. KOLO SOUTĚŽE TABULKA'!$C$17,IF('1. KOLO SOUTĚŽE TABULKA'!$H$18=1,'1. KOLO SOUTĚŽE TABULKA'!$C$18,IF('1. KOLO SOUTĚŽE TABULKA'!$H$19=1,'1. KOLO SOUTĚŽE TABULKA'!$C$19,IF('1. KOLO SOUTĚŽE TABULKA'!$H$20=1,'1. KOLO SOUTĚŽE TABULKA'!$C$20,IF('1. KOLO SOUTĚŽE TABULKA'!$H$21=1,'1. KOLO SOUTĚŽE TABULKA'!$C$21,IF('1. KOLO SOUTĚŽE TABULKA'!$H$22=1,'1. KOLO SOUTĚŽE TABULKA'!$C$22,IF('1. KOLO SOUTĚŽE TABULKA'!$H$23=1,'1. KOLO SOUTĚŽE TABULKA'!$C$23,IF('1. KOLO SOUTĚŽE TABULKA'!$H$24=1,'1. KOLO SOUTĚŽE TABULKA'!$C$24,IF('1. KOLO SOUTĚŽE TABULKA'!$H$25=1,'1. KOLO SOUTĚŽE TABULKA'!$C$25,IF('1. KOLO SOUTĚŽE TABULKA'!$H$26=1,'1. KOLO SOUTĚŽE TABULKA'!$C$26,IF('1. KOLO SOUTĚŽE TABULKA'!$H$27=1,'1. KOLO SOUTĚŽE TABULKA'!$C$27,IF('1. KOLO SOUTĚŽE TABULKA'!$H$28=1,'1. KOLO SOUTĚŽE TABULKA'!$C$28,IF('1. KOLO SOUTĚŽE TABULKA'!$H$29=1,'1. KOLO SOUTĚŽE TABULKA'!$C$29,IF('1. KOLO SOUTĚŽE TABULKA'!$H$30=1,'1. KOLO SOUTĚŽE TABULKA'!$C$30,IF('1. KOLO SOUTĚŽE TABULKA'!$H$31=1,'1. KOLO SOUTĚŽE TABULKA'!$C$31,IF('1. KOLO SOUTĚŽE TABULKA'!$H$32=1,'1. KOLO SOUTĚŽE TABULKA'!$C$32,IF('1. KOLO SOUTĚŽE TABULKA'!$H$33=1,'1. KOLO SOUTĚŽE TABULKA'!$C$33,IF('1. KOLO SOUTĚŽE TABULKA'!$H$34=1,'1. KOLO SOUTĚŽE TABULKA'!$C$34,IF('1. KOLO SOUTĚŽE TABULKA'!$H$35=1,'1. KOLO SOUTĚŽE TABULKA'!$C$35,IF('1. KOLO SOUTĚŽE TABULKA'!$H$36=1,'1. KOLO SOUTĚŽE TABULKA'!$C$36,IF('1. KOLO SOUTĚŽE TABULKA'!$H$37=1,'1. KOLO SOUTĚŽE TABULKA'!$C$37,IF('1. KOLO SOUTĚŽE TABULKA'!$H$38=1,'1. KOLO SOUTĚŽE TABULKA'!$C$38,IF('1. KOLO SOUTĚŽE TABULKA'!$H$39=1,'1. KOLO SOUTĚŽE TABULKA'!$C$39,IF('1. KOLO SOUTĚŽE TABULKA'!$H$40=1,'1. KOLO SOUTĚŽE TABULKA'!$C$40,IF('1. KOLO SOUTĚŽE TABULKA'!$H$41=1,'1. KOLO SOUTĚŽE TABULKA'!$C$41,IF('1. KOLO SOUTĚŽE TABULKA'!$H$42=1,'1. KOLO SOUTĚŽE TABULKA'!$C$42,IF('1. KOLO SOUTĚŽE TABULKA'!$H$43=1,'1. KOLO SOUTĚŽE TABULKA'!$C$43,IF('1. KOLO SOUTĚŽE TABULKA'!$H$44=1,'1. KOLO SOUTĚŽE TABULKA'!$C$44,IF('1. KOLO SOUTĚŽE TABULKA'!$H$45=1,'1. KOLO SOUTĚŽE TABULKA'!$C$45,IF('1. KOLO SOUTĚŽE TABULKA'!$H$46=1,'1. KOLO SOUTĚŽE TABULKA'!$C$46,IF('1. KOLO SOUTĚŽE TABULKA'!$H$47=1,'1. KOLO SOUTĚŽE TABULKA'!$C$47,IF('1. KOLO SOUTĚŽE TABULKA'!$H$48=1,'1. KOLO SOUTĚŽE TABULKA'!$C$48,IF('1. KOLO SOUTĚŽE TABULKA'!$H$49=1,'1. KOLO SOUTĚŽE TABULKA'!$C$49,IF('1. KOLO SOUTĚŽE TABULKA'!$H$50=1,'1. KOLO SOUTĚŽE TABULKA'!$C$50,IF('1. KOLO SOUTĚŽE TABULKA'!$H$51=1,'1. KOLO SOUTĚŽE TABULKA'!$C$51,IF('1. KOLO SOUTĚŽE TABULKA'!$H$52=1,'1. KOLO SOUTĚŽE TABULKA'!$C$52,IF('1. KOLO SOUTĚŽE TABULKA'!$H$53=1,'1. KOLO SOUTĚŽE TABULKA'!$C$53,IF('1. KOLO SOUTĚŽE TABULKA'!$H$54=1,'1. KOLO SOUTĚŽE TABULKA'!$C$54,IF('1. KOLO SOUTĚŽE TABULKA'!$H$55=1,'1. KOLO SOUTĚŽE TABULKA'!$C$55,IF('1. KOLO SOUTĚŽE TABULKA'!$H$56=1,'1. KOLO SOUTĚŽE TABULKA'!$C$56,IF('1. KOLO SOUTĚŽE TABULKA'!$H$57=1,'1. KOLO SOUTĚŽE TABULKA'!$C$57,IF('1. KOLO SOUTĚŽE TABULKA'!$H$58=1,'1. KOLO SOUTĚŽE TABULKA'!$C$58,IF('1. KOLO SOUTĚŽE TABULKA'!$H$59=1,'1. KOLO SOUTĚŽE TABULKA'!$C$59,IF('1. KOLO SOUTĚŽE TABULKA'!$H$60=1,'1. KOLO SOUTĚŽE TABULKA'!$C$60,IF('1. KOLO SOUTĚŽE TABULKA'!$H$61=1,'1. KOLO SOUTĚŽE TABULKA'!$C$61,IF('1. KOLO SOUTĚŽE TABULKA'!$H$62=1,'1. KOLO SOUTĚŽE TABULKA'!$C$62,IF('1. KOLO SOUTĚŽE TABULKA'!$H$63=1,'1. KOLO SOUTĚŽE TABULKA'!$C$63,IF('1. KOLO SOUTĚŽE TABULKA'!$H$64=1,'1. KOLO SOUTĚŽE TABULKA'!$C$64,"-"))))))))))))))))))))))))))))))))))))))))))))))))))))))))))))</f>
        <v>ROBIQ</v>
      </c>
      <c r="E5" s="37" t="s">
        <v>112</v>
      </c>
      <c r="F5" s="26"/>
      <c r="G5" s="41" t="str">
        <f>IF(E5="V",D5,IF(E6="V",D6,""))</f>
        <v>ROBIQ</v>
      </c>
      <c r="H5" s="38"/>
      <c r="I5" s="68"/>
      <c r="J5" s="14"/>
      <c r="K5" s="22"/>
      <c r="L5" s="14"/>
      <c r="M5" s="14"/>
      <c r="N5" s="22"/>
      <c r="O5" s="14"/>
      <c r="P5" s="14"/>
      <c r="Q5" s="22"/>
      <c r="R5" s="14"/>
      <c r="S5" s="14"/>
      <c r="T5" s="22"/>
      <c r="U5" s="14"/>
      <c r="V5" s="14"/>
      <c r="W5" s="14"/>
      <c r="X5" s="5"/>
      <c r="Y5" s="5"/>
      <c r="Z5" s="5"/>
      <c r="AA5" s="5"/>
      <c r="AB5" s="5"/>
    </row>
    <row r="6" spans="1:28" x14ac:dyDescent="0.35">
      <c r="A6" s="17"/>
      <c r="B6" s="75"/>
      <c r="C6" s="39">
        <v>16</v>
      </c>
      <c r="D6" s="42" t="s">
        <v>123</v>
      </c>
      <c r="E6" s="37"/>
      <c r="F6" s="25"/>
      <c r="G6" s="69" t="s">
        <v>59</v>
      </c>
      <c r="H6" s="43"/>
      <c r="I6" s="68"/>
      <c r="J6" s="14"/>
      <c r="K6" s="22"/>
      <c r="L6" s="14"/>
      <c r="M6" s="14"/>
      <c r="N6" s="22"/>
      <c r="O6" s="14"/>
      <c r="P6" s="14"/>
      <c r="Q6" s="22"/>
      <c r="R6" s="14"/>
      <c r="S6" s="14"/>
      <c r="T6" s="22"/>
      <c r="U6" s="14"/>
      <c r="V6" s="14"/>
      <c r="W6" s="14"/>
      <c r="X6" s="5"/>
      <c r="Y6" s="5"/>
      <c r="Z6" s="5"/>
      <c r="AA6" s="5"/>
      <c r="AB6" s="5"/>
    </row>
    <row r="7" spans="1:28" ht="4.95" customHeight="1" x14ac:dyDescent="0.35">
      <c r="A7" s="17"/>
      <c r="B7" s="14"/>
      <c r="C7" s="14"/>
      <c r="D7" s="44"/>
      <c r="E7" s="22"/>
      <c r="F7" s="14"/>
      <c r="G7" s="70"/>
      <c r="H7" s="45"/>
      <c r="I7" s="31"/>
      <c r="J7" s="14"/>
      <c r="K7" s="22"/>
      <c r="L7" s="14"/>
      <c r="M7" s="14"/>
      <c r="N7" s="22"/>
      <c r="O7" s="14"/>
      <c r="P7" s="14"/>
      <c r="Q7" s="22"/>
      <c r="R7" s="14"/>
      <c r="S7" s="14"/>
      <c r="T7" s="22"/>
      <c r="U7" s="14"/>
      <c r="V7" s="14"/>
      <c r="W7" s="14"/>
      <c r="X7" s="5"/>
      <c r="Y7" s="5"/>
      <c r="Z7" s="5"/>
      <c r="AA7" s="5"/>
      <c r="AB7" s="5"/>
    </row>
    <row r="8" spans="1:28" x14ac:dyDescent="0.35">
      <c r="A8" s="17"/>
      <c r="B8" s="74" t="s">
        <v>47</v>
      </c>
      <c r="C8" s="39">
        <v>9</v>
      </c>
      <c r="D8" s="40" t="str">
        <f>IF('1. KOLO SOUTĚŽE TABULKA'!$H$5=9,'1. KOLO SOUTĚŽE TABULKA'!$C$5,IF('1. KOLO SOUTĚŽE TABULKA'!$H$6=9,'1. KOLO SOUTĚŽE TABULKA'!$C$6,IF('1. KOLO SOUTĚŽE TABULKA'!$H$7=9,'1. KOLO SOUTĚŽE TABULKA'!$C$7,IF('1. KOLO SOUTĚŽE TABULKA'!$H$8=9,'1. KOLO SOUTĚŽE TABULKA'!$C$8,IF('1. KOLO SOUTĚŽE TABULKA'!$H$9=9,'1. KOLO SOUTĚŽE TABULKA'!$C$9,IF('1. KOLO SOUTĚŽE TABULKA'!$H$10=9,'1. KOLO SOUTĚŽE TABULKA'!$C$10,IF('1. KOLO SOUTĚŽE TABULKA'!$H$11=9,'1. KOLO SOUTĚŽE TABULKA'!$C$11,IF('1. KOLO SOUTĚŽE TABULKA'!$H$12=9,'1. KOLO SOUTĚŽE TABULKA'!$C$12,IF('1. KOLO SOUTĚŽE TABULKA'!$H$13=9,'1. KOLO SOUTĚŽE TABULKA'!$C$13,IF('1. KOLO SOUTĚŽE TABULKA'!$H$14=9,'1. KOLO SOUTĚŽE TABULKA'!$C$14,IF('1. KOLO SOUTĚŽE TABULKA'!$H$15=9,'1. KOLO SOUTĚŽE TABULKA'!$C$15,IF('1. KOLO SOUTĚŽE TABULKA'!$H$16=9,'1. KOLO SOUTĚŽE TABULKA'!$C$16,IF('1. KOLO SOUTĚŽE TABULKA'!$H$17=9,'1. KOLO SOUTĚŽE TABULKA'!$C$17,IF('1. KOLO SOUTĚŽE TABULKA'!$H$18=9,'1. KOLO SOUTĚŽE TABULKA'!$C$18,IF('1. KOLO SOUTĚŽE TABULKA'!$H$19=9,'1. KOLO SOUTĚŽE TABULKA'!$C$19,IF('1. KOLO SOUTĚŽE TABULKA'!$H$20=9,'1. KOLO SOUTĚŽE TABULKA'!$C$20,IF('1. KOLO SOUTĚŽE TABULKA'!$H$21=9,'1. KOLO SOUTĚŽE TABULKA'!$C$21,IF('1. KOLO SOUTĚŽE TABULKA'!$H$22=9,'1. KOLO SOUTĚŽE TABULKA'!$C$22,IF('1. KOLO SOUTĚŽE TABULKA'!$H$23=9,'1. KOLO SOUTĚŽE TABULKA'!$C$23,IF('1. KOLO SOUTĚŽE TABULKA'!$H$24=9,'1. KOLO SOUTĚŽE TABULKA'!$C$24,IF('1. KOLO SOUTĚŽE TABULKA'!$H$25=9,'1. KOLO SOUTĚŽE TABULKA'!$C$25,IF('1. KOLO SOUTĚŽE TABULKA'!$H$26=9,'1. KOLO SOUTĚŽE TABULKA'!$C$26,IF('1. KOLO SOUTĚŽE TABULKA'!$H$27=9,'1. KOLO SOUTĚŽE TABULKA'!$C$27,IF('1. KOLO SOUTĚŽE TABULKA'!$H$28=9,'1. KOLO SOUTĚŽE TABULKA'!$C$28,IF('1. KOLO SOUTĚŽE TABULKA'!$H$29=9,'1. KOLO SOUTĚŽE TABULKA'!$C$29,IF('1. KOLO SOUTĚŽE TABULKA'!$H$30=9,'1. KOLO SOUTĚŽE TABULKA'!$C$30,IF('1. KOLO SOUTĚŽE TABULKA'!$H$31=9,'1. KOLO SOUTĚŽE TABULKA'!$C$31,IF('1. KOLO SOUTĚŽE TABULKA'!$H$32=9,'1. KOLO SOUTĚŽE TABULKA'!$C$32,IF('1. KOLO SOUTĚŽE TABULKA'!$H$33=9,'1. KOLO SOUTĚŽE TABULKA'!$C$33,IF('1. KOLO SOUTĚŽE TABULKA'!$H$34=9,'1. KOLO SOUTĚŽE TABULKA'!$C$34,IF('1. KOLO SOUTĚŽE TABULKA'!$H$35=9,'1. KOLO SOUTĚŽE TABULKA'!$C$35,IF('1. KOLO SOUTĚŽE TABULKA'!$H$36=9,'1. KOLO SOUTĚŽE TABULKA'!$C$36,IF('1. KOLO SOUTĚŽE TABULKA'!$H$37=9,'1. KOLO SOUTĚŽE TABULKA'!$C$37,IF('1. KOLO SOUTĚŽE TABULKA'!$H$38=9,'1. KOLO SOUTĚŽE TABULKA'!$C$38,IF('1. KOLO SOUTĚŽE TABULKA'!$H$39=9,'1. KOLO SOUTĚŽE TABULKA'!$C$39,IF('1. KOLO SOUTĚŽE TABULKA'!$H$40=9,'1. KOLO SOUTĚŽE TABULKA'!$C$40,IF('1. KOLO SOUTĚŽE TABULKA'!$H$41=9,'1. KOLO SOUTĚŽE TABULKA'!$C$41,IF('1. KOLO SOUTĚŽE TABULKA'!$H$42=9,'1. KOLO SOUTĚŽE TABULKA'!$C$42,IF('1. KOLO SOUTĚŽE TABULKA'!$H$43=9,'1. KOLO SOUTĚŽE TABULKA'!$C$43,IF('1. KOLO SOUTĚŽE TABULKA'!$H$44=9,'1. KOLO SOUTĚŽE TABULKA'!$C$44,IF('1. KOLO SOUTĚŽE TABULKA'!$H$45=9,'1. KOLO SOUTĚŽE TABULKA'!$C$45,IF('1. KOLO SOUTĚŽE TABULKA'!$H$46=9,'1. KOLO SOUTĚŽE TABULKA'!$C$46,IF('1. KOLO SOUTĚŽE TABULKA'!$H$47=9,'1. KOLO SOUTĚŽE TABULKA'!$C$47,IF('1. KOLO SOUTĚŽE TABULKA'!$H$48=9,'1. KOLO SOUTĚŽE TABULKA'!$C$48,IF('1. KOLO SOUTĚŽE TABULKA'!$H$49=9,'1. KOLO SOUTĚŽE TABULKA'!$C$49,IF('1. KOLO SOUTĚŽE TABULKA'!$H$50=9,'1. KOLO SOUTĚŽE TABULKA'!$C$50,IF('1. KOLO SOUTĚŽE TABULKA'!$H$51=9,'1. KOLO SOUTĚŽE TABULKA'!$C$51,IF('1. KOLO SOUTĚŽE TABULKA'!$H$52=9,'1. KOLO SOUTĚŽE TABULKA'!$C$52,IF('1. KOLO SOUTĚŽE TABULKA'!$H$53=9,'1. KOLO SOUTĚŽE TABULKA'!$C$53,IF('1. KOLO SOUTĚŽE TABULKA'!$H$54=9,'1. KOLO SOUTĚŽE TABULKA'!$C$54,IF('1. KOLO SOUTĚŽE TABULKA'!$H$55=9,'1. KOLO SOUTĚŽE TABULKA'!$C$55,IF('1. KOLO SOUTĚŽE TABULKA'!$H$56=9,'1. KOLO SOUTĚŽE TABULKA'!$C$56,IF('1. KOLO SOUTĚŽE TABULKA'!$H$57=9,'1. KOLO SOUTĚŽE TABULKA'!$C$57,IF('1. KOLO SOUTĚŽE TABULKA'!$H$58=9,'1. KOLO SOUTĚŽE TABULKA'!$C$58,IF('1. KOLO SOUTĚŽE TABULKA'!$H$59=9,'1. KOLO SOUTĚŽE TABULKA'!$C$59,IF('1. KOLO SOUTĚŽE TABULKA'!$H$60=9,'1. KOLO SOUTĚŽE TABULKA'!$C$60,IF('1. KOLO SOUTĚŽE TABULKA'!$H$61=9,'1. KOLO SOUTĚŽE TABULKA'!$C$61,IF('1. KOLO SOUTĚŽE TABULKA'!$H$62=9,'1. KOLO SOUTĚŽE TABULKA'!$C$62,IF('1. KOLO SOUTĚŽE TABULKA'!$H$63=9,'1. KOLO SOUTĚŽE TABULKA'!$C$63,IF('1. KOLO SOUTĚŽE TABULKA'!$H$64=9,'1. KOLO SOUTĚŽE TABULKA'!$C$64,"-"))))))))))))))))))))))))))))))))))))))))))))))))))))))))))))</f>
        <v>SKYENCE</v>
      </c>
      <c r="E8" s="37"/>
      <c r="F8" s="26"/>
      <c r="G8" s="71"/>
      <c r="H8" s="46"/>
      <c r="I8" s="67"/>
      <c r="J8" s="41" t="str">
        <f>IF(H5="V",G5,IF(H9="V",G9,""))</f>
        <v>GBVáci</v>
      </c>
      <c r="K8" s="38"/>
      <c r="L8" s="68"/>
      <c r="M8" s="14"/>
      <c r="N8" s="22"/>
      <c r="O8" s="14"/>
      <c r="P8" s="14"/>
      <c r="Q8" s="22"/>
      <c r="R8" s="14"/>
      <c r="S8" s="14"/>
      <c r="T8" s="22"/>
      <c r="U8" s="14"/>
      <c r="V8" s="14"/>
      <c r="W8" s="14"/>
      <c r="X8" s="5"/>
      <c r="Y8" s="5"/>
      <c r="Z8" s="5"/>
      <c r="AA8" s="5"/>
      <c r="AB8" s="5"/>
    </row>
    <row r="9" spans="1:28" ht="18.75" customHeight="1" x14ac:dyDescent="0.35">
      <c r="A9" s="17"/>
      <c r="B9" s="75"/>
      <c r="C9" s="39">
        <v>8</v>
      </c>
      <c r="D9" s="42" t="str">
        <f>IF('1. KOLO SOUTĚŽE TABULKA'!$H$5=8,'1. KOLO SOUTĚŽE TABULKA'!$C$5,IF('1. KOLO SOUTĚŽE TABULKA'!$H$6=8,'1. KOLO SOUTĚŽE TABULKA'!$C$6,IF('1. KOLO SOUTĚŽE TABULKA'!$H$7=8,'1. KOLO SOUTĚŽE TABULKA'!$C$7,IF('1. KOLO SOUTĚŽE TABULKA'!$H$8=8,'1. KOLO SOUTĚŽE TABULKA'!$C$8,IF('1. KOLO SOUTĚŽE TABULKA'!$H$9=8,'1. KOLO SOUTĚŽE TABULKA'!$C$9,IF('1. KOLO SOUTĚŽE TABULKA'!$H$10=8,'1. KOLO SOUTĚŽE TABULKA'!$C$10,IF('1. KOLO SOUTĚŽE TABULKA'!$H$11=8,'1. KOLO SOUTĚŽE TABULKA'!$C$11,IF('1. KOLO SOUTĚŽE TABULKA'!$H$12=8,'1. KOLO SOUTĚŽE TABULKA'!$C$12,IF('1. KOLO SOUTĚŽE TABULKA'!$H$13=8,'1. KOLO SOUTĚŽE TABULKA'!$C$13,IF('1. KOLO SOUTĚŽE TABULKA'!$H$14=8,'1. KOLO SOUTĚŽE TABULKA'!$C$14,IF('1. KOLO SOUTĚŽE TABULKA'!$H$15=8,'1. KOLO SOUTĚŽE TABULKA'!$C$15,IF('1. KOLO SOUTĚŽE TABULKA'!$H$16=8,'1. KOLO SOUTĚŽE TABULKA'!$C$16,IF('1. KOLO SOUTĚŽE TABULKA'!$H$17=8,'1. KOLO SOUTĚŽE TABULKA'!$C$17,IF('1. KOLO SOUTĚŽE TABULKA'!$H$18=8,'1. KOLO SOUTĚŽE TABULKA'!$C$18,IF('1. KOLO SOUTĚŽE TABULKA'!$H$19=8,'1. KOLO SOUTĚŽE TABULKA'!$C$19,IF('1. KOLO SOUTĚŽE TABULKA'!$H$20=8,'1. KOLO SOUTĚŽE TABULKA'!$C$20,IF('1. KOLO SOUTĚŽE TABULKA'!$H$21=8,'1. KOLO SOUTĚŽE TABULKA'!$C$21,IF('1. KOLO SOUTĚŽE TABULKA'!$H$22=8,'1. KOLO SOUTĚŽE TABULKA'!$C$22,IF('1. KOLO SOUTĚŽE TABULKA'!$H$23=8,'1. KOLO SOUTĚŽE TABULKA'!$C$23,IF('1. KOLO SOUTĚŽE TABULKA'!$H$24=8,'1. KOLO SOUTĚŽE TABULKA'!$C$24,IF('1. KOLO SOUTĚŽE TABULKA'!$H$25=8,'1. KOLO SOUTĚŽE TABULKA'!$C$25,IF('1. KOLO SOUTĚŽE TABULKA'!$H$26=8,'1. KOLO SOUTĚŽE TABULKA'!$C$26,IF('1. KOLO SOUTĚŽE TABULKA'!$H$27=8,'1. KOLO SOUTĚŽE TABULKA'!$C$27,IF('1. KOLO SOUTĚŽE TABULKA'!$H$28=8,'1. KOLO SOUTĚŽE TABULKA'!$C$28,IF('1. KOLO SOUTĚŽE TABULKA'!$H$29=8,'1. KOLO SOUTĚŽE TABULKA'!$C$29,IF('1. KOLO SOUTĚŽE TABULKA'!$H$30=8,'1. KOLO SOUTĚŽE TABULKA'!$C$30,IF('1. KOLO SOUTĚŽE TABULKA'!$H$31=8,'1. KOLO SOUTĚŽE TABULKA'!$C$31,IF('1. KOLO SOUTĚŽE TABULKA'!$H$32=8,'1. KOLO SOUTĚŽE TABULKA'!$C$32,IF('1. KOLO SOUTĚŽE TABULKA'!$H$33=8,'1. KOLO SOUTĚŽE TABULKA'!$C$33,IF('1. KOLO SOUTĚŽE TABULKA'!$H$34=8,'1. KOLO SOUTĚŽE TABULKA'!$C$34,IF('1. KOLO SOUTĚŽE TABULKA'!$H$35=8,'1. KOLO SOUTĚŽE TABULKA'!$C$35,IF('1. KOLO SOUTĚŽE TABULKA'!$H$36=8,'1. KOLO SOUTĚŽE TABULKA'!$C$36,IF('1. KOLO SOUTĚŽE TABULKA'!$H$37=8,'1. KOLO SOUTĚŽE TABULKA'!$C$37,IF('1. KOLO SOUTĚŽE TABULKA'!$H$38=8,'1. KOLO SOUTĚŽE TABULKA'!$C$38,IF('1. KOLO SOUTĚŽE TABULKA'!$H$39=8,'1. KOLO SOUTĚŽE TABULKA'!$C$39,IF('1. KOLO SOUTĚŽE TABULKA'!$H$40=8,'1. KOLO SOUTĚŽE TABULKA'!$C$40,IF('1. KOLO SOUTĚŽE TABULKA'!$H$41=8,'1. KOLO SOUTĚŽE TABULKA'!$C$41,IF('1. KOLO SOUTĚŽE TABULKA'!$H$42=8,'1. KOLO SOUTĚŽE TABULKA'!$C$42,IF('1. KOLO SOUTĚŽE TABULKA'!$H$43=8,'1. KOLO SOUTĚŽE TABULKA'!$C$43,IF('1. KOLO SOUTĚŽE TABULKA'!$H$44=8,'1. KOLO SOUTĚŽE TABULKA'!$C$44,IF('1. KOLO SOUTĚŽE TABULKA'!$H$45=8,'1. KOLO SOUTĚŽE TABULKA'!$C$45,IF('1. KOLO SOUTĚŽE TABULKA'!$H$46=8,'1. KOLO SOUTĚŽE TABULKA'!$C$46,IF('1. KOLO SOUTĚŽE TABULKA'!$H$47=8,'1. KOLO SOUTĚŽE TABULKA'!$C$47,IF('1. KOLO SOUTĚŽE TABULKA'!$H$48=8,'1. KOLO SOUTĚŽE TABULKA'!$C$48,IF('1. KOLO SOUTĚŽE TABULKA'!$H$49=8,'1. KOLO SOUTĚŽE TABULKA'!$C$49,IF('1. KOLO SOUTĚŽE TABULKA'!$H$50=8,'1. KOLO SOUTĚŽE TABULKA'!$C$50,IF('1. KOLO SOUTĚŽE TABULKA'!$H$51=8,'1. KOLO SOUTĚŽE TABULKA'!$C$51,IF('1. KOLO SOUTĚŽE TABULKA'!$H$52=8,'1. KOLO SOUTĚŽE TABULKA'!$C$52,IF('1. KOLO SOUTĚŽE TABULKA'!$H$53=8,'1. KOLO SOUTĚŽE TABULKA'!$C$53,IF('1. KOLO SOUTĚŽE TABULKA'!$H$54=8,'1. KOLO SOUTĚŽE TABULKA'!$C$54,IF('1. KOLO SOUTĚŽE TABULKA'!$H$55=8,'1. KOLO SOUTĚŽE TABULKA'!$C$55,IF('1. KOLO SOUTĚŽE TABULKA'!$H$56=8,'1. KOLO SOUTĚŽE TABULKA'!$C$56,IF('1. KOLO SOUTĚŽE TABULKA'!$H$57=8,'1. KOLO SOUTĚŽE TABULKA'!$C$57,IF('1. KOLO SOUTĚŽE TABULKA'!$H$58=8,'1. KOLO SOUTĚŽE TABULKA'!$C$58,IF('1. KOLO SOUTĚŽE TABULKA'!$H$59=8,'1. KOLO SOUTĚŽE TABULKA'!$C$59,IF('1. KOLO SOUTĚŽE TABULKA'!$H$60=8,'1. KOLO SOUTĚŽE TABULKA'!$C$60,IF('1. KOLO SOUTĚŽE TABULKA'!$H$61=8,'1. KOLO SOUTĚŽE TABULKA'!$C$61,IF('1. KOLO SOUTĚŽE TABULKA'!$H$62=8,'1. KOLO SOUTĚŽE TABULKA'!$C$62,IF('1. KOLO SOUTĚŽE TABULKA'!$H$63=8,'1. KOLO SOUTĚŽE TABULKA'!$C$63,IF('1. KOLO SOUTĚŽE TABULKA'!$H$64=8,'1. KOLO SOUTĚŽE TABULKA'!$C$64,"-"))))))))))))))))))))))))))))))))))))))))))))))))))))))))))))</f>
        <v>GBVáci</v>
      </c>
      <c r="E9" s="37" t="s">
        <v>112</v>
      </c>
      <c r="F9" s="25"/>
      <c r="G9" s="41" t="str">
        <f>IF(E8="V",D8,IF(E9="V",D9,""))</f>
        <v>GBVáci</v>
      </c>
      <c r="H9" s="38" t="s">
        <v>112</v>
      </c>
      <c r="I9" s="67"/>
      <c r="J9" s="69" t="s">
        <v>60</v>
      </c>
      <c r="K9" s="43"/>
      <c r="L9" s="68"/>
      <c r="M9" s="14"/>
      <c r="N9" s="22"/>
      <c r="O9" s="14"/>
      <c r="P9" s="78"/>
      <c r="Q9" s="22"/>
      <c r="R9" s="14"/>
      <c r="S9" s="14"/>
      <c r="T9" s="22"/>
      <c r="U9" s="14"/>
      <c r="V9" s="14"/>
      <c r="W9" s="14"/>
      <c r="X9" s="5"/>
      <c r="Y9" s="5"/>
      <c r="Z9" s="5"/>
      <c r="AA9" s="5"/>
      <c r="AB9" s="5"/>
    </row>
    <row r="10" spans="1:28" ht="4.95" customHeight="1" x14ac:dyDescent="0.35">
      <c r="A10" s="17"/>
      <c r="B10" s="14"/>
      <c r="C10" s="14"/>
      <c r="D10" s="44"/>
      <c r="E10" s="22"/>
      <c r="F10" s="14"/>
      <c r="G10" s="56"/>
      <c r="H10" s="22"/>
      <c r="I10" s="14"/>
      <c r="J10" s="70"/>
      <c r="K10" s="45"/>
      <c r="L10" s="31"/>
      <c r="M10" s="14"/>
      <c r="N10" s="22"/>
      <c r="O10" s="14"/>
      <c r="P10" s="78"/>
      <c r="Q10" s="22"/>
      <c r="R10" s="14"/>
      <c r="S10" s="14"/>
      <c r="T10" s="22"/>
      <c r="U10" s="14"/>
      <c r="V10" s="14"/>
      <c r="W10" s="14"/>
      <c r="X10" s="5"/>
      <c r="Y10" s="5"/>
      <c r="Z10" s="5"/>
      <c r="AA10" s="5"/>
      <c r="AB10" s="5"/>
    </row>
    <row r="11" spans="1:28" x14ac:dyDescent="0.35">
      <c r="A11" s="17"/>
      <c r="B11" s="74" t="s">
        <v>48</v>
      </c>
      <c r="C11" s="39">
        <v>5</v>
      </c>
      <c r="D11" s="40" t="str">
        <f>IF('1. KOLO SOUTĚŽE TABULKA'!$H$5=5,'1. KOLO SOUTĚŽE TABULKA'!$C$5,IF('1. KOLO SOUTĚŽE TABULKA'!$H$6=5,'1. KOLO SOUTĚŽE TABULKA'!$C$6,IF('1. KOLO SOUTĚŽE TABULKA'!$H$7=5,'1. KOLO SOUTĚŽE TABULKA'!$C$7,IF('1. KOLO SOUTĚŽE TABULKA'!$H$8=5,'1. KOLO SOUTĚŽE TABULKA'!$C$8,IF('1. KOLO SOUTĚŽE TABULKA'!$H$9=5,'1. KOLO SOUTĚŽE TABULKA'!$C$9,IF('1. KOLO SOUTĚŽE TABULKA'!$H$10=5,'1. KOLO SOUTĚŽE TABULKA'!$C$10,IF('1. KOLO SOUTĚŽE TABULKA'!$H$11=5,'1. KOLO SOUTĚŽE TABULKA'!$C$11,IF('1. KOLO SOUTĚŽE TABULKA'!$H$12=5,'1. KOLO SOUTĚŽE TABULKA'!$C$12,IF('1. KOLO SOUTĚŽE TABULKA'!$H$13=5,'1. KOLO SOUTĚŽE TABULKA'!$C$13,IF('1. KOLO SOUTĚŽE TABULKA'!$H$14=5,'1. KOLO SOUTĚŽE TABULKA'!$C$14,IF('1. KOLO SOUTĚŽE TABULKA'!$H$15=5,'1. KOLO SOUTĚŽE TABULKA'!$C$15,IF('1. KOLO SOUTĚŽE TABULKA'!$H$16=5,'1. KOLO SOUTĚŽE TABULKA'!$C$16,IF('1. KOLO SOUTĚŽE TABULKA'!$H$17=5,'1. KOLO SOUTĚŽE TABULKA'!$C$17,IF('1. KOLO SOUTĚŽE TABULKA'!$H$18=5,'1. KOLO SOUTĚŽE TABULKA'!$C$18,IF('1. KOLO SOUTĚŽE TABULKA'!$H$19=5,'1. KOLO SOUTĚŽE TABULKA'!$C$19,IF('1. KOLO SOUTĚŽE TABULKA'!$H$20=5,'1. KOLO SOUTĚŽE TABULKA'!$C$20,IF('1. KOLO SOUTĚŽE TABULKA'!$H$21=5,'1. KOLO SOUTĚŽE TABULKA'!$C$21,IF('1. KOLO SOUTĚŽE TABULKA'!$H$22=5,'1. KOLO SOUTĚŽE TABULKA'!$C$22,IF('1. KOLO SOUTĚŽE TABULKA'!$H$23=5,'1. KOLO SOUTĚŽE TABULKA'!$C$23,IF('1. KOLO SOUTĚŽE TABULKA'!$H$24=5,'1. KOLO SOUTĚŽE TABULKA'!$C$24,IF('1. KOLO SOUTĚŽE TABULKA'!$H$25=5,'1. KOLO SOUTĚŽE TABULKA'!$C$25,IF('1. KOLO SOUTĚŽE TABULKA'!$H$26=5,'1. KOLO SOUTĚŽE TABULKA'!$C$26,IF('1. KOLO SOUTĚŽE TABULKA'!$H$27=5,'1. KOLO SOUTĚŽE TABULKA'!$C$27,IF('1. KOLO SOUTĚŽE TABULKA'!$H$28=5,'1. KOLO SOUTĚŽE TABULKA'!$C$28,IF('1. KOLO SOUTĚŽE TABULKA'!$H$29=5,'1. KOLO SOUTĚŽE TABULKA'!$C$29,IF('1. KOLO SOUTĚŽE TABULKA'!$H$30=5,'1. KOLO SOUTĚŽE TABULKA'!$C$30,IF('1. KOLO SOUTĚŽE TABULKA'!$H$31=5,'1. KOLO SOUTĚŽE TABULKA'!$C$31,IF('1. KOLO SOUTĚŽE TABULKA'!$H$32=5,'1. KOLO SOUTĚŽE TABULKA'!$C$32,IF('1. KOLO SOUTĚŽE TABULKA'!$H$33=5,'1. KOLO SOUTĚŽE TABULKA'!$C$33,IF('1. KOLO SOUTĚŽE TABULKA'!$H$34=5,'1. KOLO SOUTĚŽE TABULKA'!$C$34,IF('1. KOLO SOUTĚŽE TABULKA'!$H$35=5,'1. KOLO SOUTĚŽE TABULKA'!$C$35,IF('1. KOLO SOUTĚŽE TABULKA'!$H$36=5,'1. KOLO SOUTĚŽE TABULKA'!$C$36,IF('1. KOLO SOUTĚŽE TABULKA'!$H$37=5,'1. KOLO SOUTĚŽE TABULKA'!$C$37,IF('1. KOLO SOUTĚŽE TABULKA'!$H$38=5,'1. KOLO SOUTĚŽE TABULKA'!$C$38,IF('1. KOLO SOUTĚŽE TABULKA'!$H$39=5,'1. KOLO SOUTĚŽE TABULKA'!$C$39,IF('1. KOLO SOUTĚŽE TABULKA'!$H$40=5,'1. KOLO SOUTĚŽE TABULKA'!$C$40,IF('1. KOLO SOUTĚŽE TABULKA'!$H$41=5,'1. KOLO SOUTĚŽE TABULKA'!$C$41,IF('1. KOLO SOUTĚŽE TABULKA'!$H$42=5,'1. KOLO SOUTĚŽE TABULKA'!$C$42,IF('1. KOLO SOUTĚŽE TABULKA'!$H$43=5,'1. KOLO SOUTĚŽE TABULKA'!$C$43,IF('1. KOLO SOUTĚŽE TABULKA'!$H$44=5,'1. KOLO SOUTĚŽE TABULKA'!$C$44,IF('1. KOLO SOUTĚŽE TABULKA'!$H$45=5,'1. KOLO SOUTĚŽE TABULKA'!$C$45,IF('1. KOLO SOUTĚŽE TABULKA'!$H$46=5,'1. KOLO SOUTĚŽE TABULKA'!$C$46,IF('1. KOLO SOUTĚŽE TABULKA'!$H$47=5,'1. KOLO SOUTĚŽE TABULKA'!$C$47,IF('1. KOLO SOUTĚŽE TABULKA'!$H$48=5,'1. KOLO SOUTĚŽE TABULKA'!$C$48,IF('1. KOLO SOUTĚŽE TABULKA'!$H$49=5,'1. KOLO SOUTĚŽE TABULKA'!$C$49,IF('1. KOLO SOUTĚŽE TABULKA'!$H$50=5,'1. KOLO SOUTĚŽE TABULKA'!$C$50,IF('1. KOLO SOUTĚŽE TABULKA'!$H$51=5,'1. KOLO SOUTĚŽE TABULKA'!$C$51,IF('1. KOLO SOUTĚŽE TABULKA'!$H$52=5,'1. KOLO SOUTĚŽE TABULKA'!$C$52,IF('1. KOLO SOUTĚŽE TABULKA'!$H$53=5,'1. KOLO SOUTĚŽE TABULKA'!$C$53,IF('1. KOLO SOUTĚŽE TABULKA'!$H$54=5,'1. KOLO SOUTĚŽE TABULKA'!$C$54,IF('1. KOLO SOUTĚŽE TABULKA'!$H$55=5,'1. KOLO SOUTĚŽE TABULKA'!$C$55,IF('1. KOLO SOUTĚŽE TABULKA'!$H$56=5,'1. KOLO SOUTĚŽE TABULKA'!$C$56,IF('1. KOLO SOUTĚŽE TABULKA'!$H$57=5,'1. KOLO SOUTĚŽE TABULKA'!$C$57,IF('1. KOLO SOUTĚŽE TABULKA'!$H$58=5,'1. KOLO SOUTĚŽE TABULKA'!$C$58,IF('1. KOLO SOUTĚŽE TABULKA'!$H$59=5,'1. KOLO SOUTĚŽE TABULKA'!$C$59,IF('1. KOLO SOUTĚŽE TABULKA'!$H$60=5,'1. KOLO SOUTĚŽE TABULKA'!$C$60,IF('1. KOLO SOUTĚŽE TABULKA'!$H$61=5,'1. KOLO SOUTĚŽE TABULKA'!$C$61,IF('1. KOLO SOUTĚŽE TABULKA'!$H$62=5,'1. KOLO SOUTĚŽE TABULKA'!$C$62,IF('1. KOLO SOUTĚŽE TABULKA'!$H$63=5,'1. KOLO SOUTĚŽE TABULKA'!$C$63,IF('1. KOLO SOUTĚŽE TABULKA'!$H$64=5,'1. KOLO SOUTĚŽE TABULKA'!$C$64,"-"))))))))))))))))))))))))))))))))))))))))))))))))))))))))))))</f>
        <v>Mindbreak</v>
      </c>
      <c r="E11" s="37" t="s">
        <v>112</v>
      </c>
      <c r="F11" s="26"/>
      <c r="G11" s="41" t="str">
        <f>IF(E11="V",D11,IF(E12="V",D12,""))</f>
        <v>Mindbreak</v>
      </c>
      <c r="H11" s="38"/>
      <c r="I11" s="68"/>
      <c r="J11" s="71"/>
      <c r="K11" s="46"/>
      <c r="L11" s="67"/>
      <c r="M11" s="41" t="str">
        <f>IF(K8="V",J8,IF(K12="V",J12,""))</f>
        <v>Linux team</v>
      </c>
      <c r="N11" s="38"/>
      <c r="O11" s="68"/>
      <c r="P11" s="78"/>
      <c r="Q11" s="22"/>
      <c r="R11" s="14"/>
      <c r="S11" s="14"/>
      <c r="T11" s="22"/>
      <c r="U11" s="14"/>
      <c r="V11" s="14"/>
      <c r="W11" s="14"/>
      <c r="X11" s="5"/>
      <c r="Y11" s="5"/>
      <c r="Z11" s="5"/>
      <c r="AA11" s="5"/>
      <c r="AB11" s="5"/>
    </row>
    <row r="12" spans="1:28" ht="18" customHeight="1" x14ac:dyDescent="0.35">
      <c r="A12" s="17"/>
      <c r="B12" s="75"/>
      <c r="C12" s="39">
        <v>12</v>
      </c>
      <c r="D12" s="42" t="str">
        <f>IF('1. KOLO SOUTĚŽE TABULKA'!$H$5=12,'1. KOLO SOUTĚŽE TABULKA'!$C$5,IF('1. KOLO SOUTĚŽE TABULKA'!$H$6=12,'1. KOLO SOUTĚŽE TABULKA'!$C$6,IF('1. KOLO SOUTĚŽE TABULKA'!$H$7=12,'1. KOLO SOUTĚŽE TABULKA'!$C$7,IF('1. KOLO SOUTĚŽE TABULKA'!$H$8=12,'1. KOLO SOUTĚŽE TABULKA'!$C$8,IF('1. KOLO SOUTĚŽE TABULKA'!$H$9=12,'1. KOLO SOUTĚŽE TABULKA'!$C$9,IF('1. KOLO SOUTĚŽE TABULKA'!$H$10=12,'1. KOLO SOUTĚŽE TABULKA'!$C$10,IF('1. KOLO SOUTĚŽE TABULKA'!$H$11=12,'1. KOLO SOUTĚŽE TABULKA'!$C$11,IF('1. KOLO SOUTĚŽE TABULKA'!$H$12=12,'1. KOLO SOUTĚŽE TABULKA'!$C$12,IF('1. KOLO SOUTĚŽE TABULKA'!$H$13=12,'1. KOLO SOUTĚŽE TABULKA'!$C$13,IF('1. KOLO SOUTĚŽE TABULKA'!$H$14=12,'1. KOLO SOUTĚŽE TABULKA'!$C$14,IF('1. KOLO SOUTĚŽE TABULKA'!$H$15=12,'1. KOLO SOUTĚŽE TABULKA'!$C$15,IF('1. KOLO SOUTĚŽE TABULKA'!$H$16=12,'1. KOLO SOUTĚŽE TABULKA'!$C$16,IF('1. KOLO SOUTĚŽE TABULKA'!$H$17=12,'1. KOLO SOUTĚŽE TABULKA'!$C$17,IF('1. KOLO SOUTĚŽE TABULKA'!$H$18=12,'1. KOLO SOUTĚŽE TABULKA'!$C$18,IF('1. KOLO SOUTĚŽE TABULKA'!$H$19=12,'1. KOLO SOUTĚŽE TABULKA'!$C$19,IF('1. KOLO SOUTĚŽE TABULKA'!$H$20=12,'1. KOLO SOUTĚŽE TABULKA'!$C$20,IF('1. KOLO SOUTĚŽE TABULKA'!$H$21=12,'1. KOLO SOUTĚŽE TABULKA'!$C$21,IF('1. KOLO SOUTĚŽE TABULKA'!$H$22=12,'1. KOLO SOUTĚŽE TABULKA'!$C$22,IF('1. KOLO SOUTĚŽE TABULKA'!$H$23=12,'1. KOLO SOUTĚŽE TABULKA'!$C$23,IF('1. KOLO SOUTĚŽE TABULKA'!$H$24=12,'1. KOLO SOUTĚŽE TABULKA'!$C$24,IF('1. KOLO SOUTĚŽE TABULKA'!$H$25=12,'1. KOLO SOUTĚŽE TABULKA'!$C$25,IF('1. KOLO SOUTĚŽE TABULKA'!$H$26=12,'1. KOLO SOUTĚŽE TABULKA'!$C$26,IF('1. KOLO SOUTĚŽE TABULKA'!$H$27=12,'1. KOLO SOUTĚŽE TABULKA'!$C$27,IF('1. KOLO SOUTĚŽE TABULKA'!$H$28=12,'1. KOLO SOUTĚŽE TABULKA'!$C$28,IF('1. KOLO SOUTĚŽE TABULKA'!$H$29=12,'1. KOLO SOUTĚŽE TABULKA'!$C$29,IF('1. KOLO SOUTĚŽE TABULKA'!$H$30=12,'1. KOLO SOUTĚŽE TABULKA'!$C$30,IF('1. KOLO SOUTĚŽE TABULKA'!$H$31=12,'1. KOLO SOUTĚŽE TABULKA'!$C$31,IF('1. KOLO SOUTĚŽE TABULKA'!$H$32=12,'1. KOLO SOUTĚŽE TABULKA'!$C$32,IF('1. KOLO SOUTĚŽE TABULKA'!$H$33=12,'1. KOLO SOUTĚŽE TABULKA'!$C$33,IF('1. KOLO SOUTĚŽE TABULKA'!$H$34=12,'1. KOLO SOUTĚŽE TABULKA'!$C$34,IF('1. KOLO SOUTĚŽE TABULKA'!$H$35=12,'1. KOLO SOUTĚŽE TABULKA'!$C$35,IF('1. KOLO SOUTĚŽE TABULKA'!$H$36=12,'1. KOLO SOUTĚŽE TABULKA'!$C$36,IF('1. KOLO SOUTĚŽE TABULKA'!$H$37=12,'1. KOLO SOUTĚŽE TABULKA'!$C$37,IF('1. KOLO SOUTĚŽE TABULKA'!$H$38=12,'1. KOLO SOUTĚŽE TABULKA'!$C$38,IF('1. KOLO SOUTĚŽE TABULKA'!$H$39=12,'1. KOLO SOUTĚŽE TABULKA'!$C$39,IF('1. KOLO SOUTĚŽE TABULKA'!$H$40=12,'1. KOLO SOUTĚŽE TABULKA'!$C$40,IF('1. KOLO SOUTĚŽE TABULKA'!$H$41=12,'1. KOLO SOUTĚŽE TABULKA'!$C$41,IF('1. KOLO SOUTĚŽE TABULKA'!$H$42=12,'1. KOLO SOUTĚŽE TABULKA'!$C$42,IF('1. KOLO SOUTĚŽE TABULKA'!$H$43=12,'1. KOLO SOUTĚŽE TABULKA'!$C$43,IF('1. KOLO SOUTĚŽE TABULKA'!$H$44=12,'1. KOLO SOUTĚŽE TABULKA'!$C$44,IF('1. KOLO SOUTĚŽE TABULKA'!$H$45=12,'1. KOLO SOUTĚŽE TABULKA'!$C$45,IF('1. KOLO SOUTĚŽE TABULKA'!$H$46=12,'1. KOLO SOUTĚŽE TABULKA'!$C$46,IF('1. KOLO SOUTĚŽE TABULKA'!$H$47=12,'1. KOLO SOUTĚŽE TABULKA'!$C$47,IF('1. KOLO SOUTĚŽE TABULKA'!$H$48=12,'1. KOLO SOUTĚŽE TABULKA'!$C$48,IF('1. KOLO SOUTĚŽE TABULKA'!$H$49=12,'1. KOLO SOUTĚŽE TABULKA'!$C$49,IF('1. KOLO SOUTĚŽE TABULKA'!$H$50=12,'1. KOLO SOUTĚŽE TABULKA'!$C$50,IF('1. KOLO SOUTĚŽE TABULKA'!$H$51=12,'1. KOLO SOUTĚŽE TABULKA'!$C$51,IF('1. KOLO SOUTĚŽE TABULKA'!$H$52=12,'1. KOLO SOUTĚŽE TABULKA'!$C$52,IF('1. KOLO SOUTĚŽE TABULKA'!$H$53=12,'1. KOLO SOUTĚŽE TABULKA'!$C$53,IF('1. KOLO SOUTĚŽE TABULKA'!$H$54=12,'1. KOLO SOUTĚŽE TABULKA'!$C$54,IF('1. KOLO SOUTĚŽE TABULKA'!$H$55=12,'1. KOLO SOUTĚŽE TABULKA'!$C$55,IF('1. KOLO SOUTĚŽE TABULKA'!$H$56=12,'1. KOLO SOUTĚŽE TABULKA'!$C$56,IF('1. KOLO SOUTĚŽE TABULKA'!$H$57=12,'1. KOLO SOUTĚŽE TABULKA'!$C$57,IF('1. KOLO SOUTĚŽE TABULKA'!$H$58=12,'1. KOLO SOUTĚŽE TABULKA'!$C$58,IF('1. KOLO SOUTĚŽE TABULKA'!$H$59=12,'1. KOLO SOUTĚŽE TABULKA'!$C$59,IF('1. KOLO SOUTĚŽE TABULKA'!$H$60=12,'1. KOLO SOUTĚŽE TABULKA'!$C$60,IF('1. KOLO SOUTĚŽE TABULKA'!$H$61=12,'1. KOLO SOUTĚŽE TABULKA'!$C$61,IF('1. KOLO SOUTĚŽE TABULKA'!$H$62=12,'1. KOLO SOUTĚŽE TABULKA'!$C$62,IF('1. KOLO SOUTĚŽE TABULKA'!$H$63=12,'1. KOLO SOUTĚŽE TABULKA'!$C$63,IF('1. KOLO SOUTĚŽE TABULKA'!$H$64=12,'1. KOLO SOUTĚŽE TABULKA'!$C$64,"-"))))))))))))))))))))))))))))))))))))))))))))))))))))))))))))</f>
        <v>GJPáci</v>
      </c>
      <c r="E12" s="37"/>
      <c r="F12" s="25"/>
      <c r="G12" s="69" t="s">
        <v>61</v>
      </c>
      <c r="H12" s="43"/>
      <c r="I12" s="68"/>
      <c r="J12" s="41" t="str">
        <f>IF(H11="V",G11,IF(H15="V",G15,""))</f>
        <v>Linux team</v>
      </c>
      <c r="K12" s="38" t="s">
        <v>112</v>
      </c>
      <c r="L12" s="67"/>
      <c r="M12" s="56"/>
      <c r="N12" s="22"/>
      <c r="O12" s="68"/>
      <c r="P12" s="86"/>
      <c r="Q12" s="22"/>
      <c r="R12" s="14"/>
      <c r="S12" s="14"/>
      <c r="T12" s="22"/>
      <c r="U12" s="14"/>
      <c r="V12" s="14"/>
      <c r="W12" s="14"/>
      <c r="X12" s="5"/>
      <c r="Y12" s="5"/>
      <c r="Z12" s="5"/>
      <c r="AA12" s="5"/>
      <c r="AB12" s="5"/>
    </row>
    <row r="13" spans="1:28" ht="4.95" customHeight="1" x14ac:dyDescent="0.35">
      <c r="A13" s="17"/>
      <c r="B13" s="14"/>
      <c r="C13" s="14"/>
      <c r="D13" s="44"/>
      <c r="E13" s="22"/>
      <c r="F13" s="14"/>
      <c r="G13" s="70"/>
      <c r="H13" s="45"/>
      <c r="I13" s="31"/>
      <c r="J13" s="56"/>
      <c r="K13" s="22"/>
      <c r="L13" s="14"/>
      <c r="M13" s="56"/>
      <c r="N13" s="22"/>
      <c r="O13" s="68"/>
      <c r="P13" s="86"/>
      <c r="Q13" s="22"/>
      <c r="R13" s="14"/>
      <c r="S13" s="14"/>
      <c r="T13" s="22"/>
      <c r="U13" s="14"/>
      <c r="V13" s="14"/>
      <c r="W13" s="14"/>
      <c r="X13" s="5"/>
      <c r="Y13" s="5"/>
      <c r="Z13" s="5"/>
      <c r="AA13" s="5"/>
      <c r="AB13" s="5"/>
    </row>
    <row r="14" spans="1:28" ht="18.75" customHeight="1" x14ac:dyDescent="0.35">
      <c r="A14" s="17"/>
      <c r="B14" s="74" t="s">
        <v>49</v>
      </c>
      <c r="C14" s="39">
        <v>13</v>
      </c>
      <c r="D14" s="40" t="s">
        <v>123</v>
      </c>
      <c r="E14" s="37"/>
      <c r="F14" s="26"/>
      <c r="G14" s="71"/>
      <c r="H14" s="46"/>
      <c r="I14" s="67"/>
      <c r="J14" s="56"/>
      <c r="K14" s="22"/>
      <c r="L14" s="14"/>
      <c r="M14" s="56"/>
      <c r="N14" s="22"/>
      <c r="O14" s="68"/>
      <c r="P14" s="86"/>
      <c r="Q14" s="22"/>
      <c r="R14" s="14"/>
      <c r="S14" s="14"/>
      <c r="T14" s="22"/>
      <c r="U14" s="14"/>
      <c r="V14" s="14"/>
      <c r="W14" s="14"/>
      <c r="X14" s="5"/>
      <c r="Y14" s="5"/>
      <c r="Z14" s="5"/>
      <c r="AA14" s="5"/>
      <c r="AB14" s="5"/>
    </row>
    <row r="15" spans="1:28" x14ac:dyDescent="0.35">
      <c r="A15" s="17"/>
      <c r="B15" s="75"/>
      <c r="C15" s="39">
        <v>4</v>
      </c>
      <c r="D15" s="42" t="str">
        <f>IF('1. KOLO SOUTĚŽE TABULKA'!$H$5=4,'1. KOLO SOUTĚŽE TABULKA'!$C$5,IF('1. KOLO SOUTĚŽE TABULKA'!$H$6=4,'1. KOLO SOUTĚŽE TABULKA'!$C$6,IF('1. KOLO SOUTĚŽE TABULKA'!$H$7=4,'1. KOLO SOUTĚŽE TABULKA'!$C$7,IF('1. KOLO SOUTĚŽE TABULKA'!$H$8=4,'1. KOLO SOUTĚŽE TABULKA'!$C$8,IF('1. KOLO SOUTĚŽE TABULKA'!$H$9=4,'1. KOLO SOUTĚŽE TABULKA'!$C$9,IF('1. KOLO SOUTĚŽE TABULKA'!$H$10=4,'1. KOLO SOUTĚŽE TABULKA'!$C$10,IF('1. KOLO SOUTĚŽE TABULKA'!$H$11=4,'1. KOLO SOUTĚŽE TABULKA'!$C$11,IF('1. KOLO SOUTĚŽE TABULKA'!$H$12=4,'1. KOLO SOUTĚŽE TABULKA'!$C$12,IF('1. KOLO SOUTĚŽE TABULKA'!$H$13=4,'1. KOLO SOUTĚŽE TABULKA'!$C$13,IF('1. KOLO SOUTĚŽE TABULKA'!$H$14=4,'1. KOLO SOUTĚŽE TABULKA'!$C$14,IF('1. KOLO SOUTĚŽE TABULKA'!$H$15=4,'1. KOLO SOUTĚŽE TABULKA'!$C$15,IF('1. KOLO SOUTĚŽE TABULKA'!$H$16=4,'1. KOLO SOUTĚŽE TABULKA'!$C$16,IF('1. KOLO SOUTĚŽE TABULKA'!$H$17=4,'1. KOLO SOUTĚŽE TABULKA'!$C$17,IF('1. KOLO SOUTĚŽE TABULKA'!$H$18=4,'1. KOLO SOUTĚŽE TABULKA'!$C$18,IF('1. KOLO SOUTĚŽE TABULKA'!$H$19=4,'1. KOLO SOUTĚŽE TABULKA'!$C$19,IF('1. KOLO SOUTĚŽE TABULKA'!$H$20=4,'1. KOLO SOUTĚŽE TABULKA'!$C$20,IF('1. KOLO SOUTĚŽE TABULKA'!$H$21=4,'1. KOLO SOUTĚŽE TABULKA'!$C$21,IF('1. KOLO SOUTĚŽE TABULKA'!$H$22=4,'1. KOLO SOUTĚŽE TABULKA'!$C$22,IF('1. KOLO SOUTĚŽE TABULKA'!$H$23=4,'1. KOLO SOUTĚŽE TABULKA'!$C$23,IF('1. KOLO SOUTĚŽE TABULKA'!$H$24=4,'1. KOLO SOUTĚŽE TABULKA'!$C$24,IF('1. KOLO SOUTĚŽE TABULKA'!$H$25=4,'1. KOLO SOUTĚŽE TABULKA'!$C$25,IF('1. KOLO SOUTĚŽE TABULKA'!$H$26=4,'1. KOLO SOUTĚŽE TABULKA'!$C$26,IF('1. KOLO SOUTĚŽE TABULKA'!$H$27=4,'1. KOLO SOUTĚŽE TABULKA'!$C$27,IF('1. KOLO SOUTĚŽE TABULKA'!$H$28=4,'1. KOLO SOUTĚŽE TABULKA'!$C$28,IF('1. KOLO SOUTĚŽE TABULKA'!$H$29=4,'1. KOLO SOUTĚŽE TABULKA'!$C$29,IF('1. KOLO SOUTĚŽE TABULKA'!$H$30=4,'1. KOLO SOUTĚŽE TABULKA'!$C$30,IF('1. KOLO SOUTĚŽE TABULKA'!$H$31=4,'1. KOLO SOUTĚŽE TABULKA'!$C$31,IF('1. KOLO SOUTĚŽE TABULKA'!$H$32=4,'1. KOLO SOUTĚŽE TABULKA'!$C$32,IF('1. KOLO SOUTĚŽE TABULKA'!$H$33=4,'1. KOLO SOUTĚŽE TABULKA'!$C$33,IF('1. KOLO SOUTĚŽE TABULKA'!$H$34=4,'1. KOLO SOUTĚŽE TABULKA'!$C$34,IF('1. KOLO SOUTĚŽE TABULKA'!$H$35=4,'1. KOLO SOUTĚŽE TABULKA'!$C$35,IF('1. KOLO SOUTĚŽE TABULKA'!$H$36=4,'1. KOLO SOUTĚŽE TABULKA'!$C$36,IF('1. KOLO SOUTĚŽE TABULKA'!$H$37=4,'1. KOLO SOUTĚŽE TABULKA'!$C$37,IF('1. KOLO SOUTĚŽE TABULKA'!$H$38=4,'1. KOLO SOUTĚŽE TABULKA'!$C$38,IF('1. KOLO SOUTĚŽE TABULKA'!$H$39=4,'1. KOLO SOUTĚŽE TABULKA'!$C$39,IF('1. KOLO SOUTĚŽE TABULKA'!$H$40=4,'1. KOLO SOUTĚŽE TABULKA'!$C$40,IF('1. KOLO SOUTĚŽE TABULKA'!$H$41=4,'1. KOLO SOUTĚŽE TABULKA'!$C$41,IF('1. KOLO SOUTĚŽE TABULKA'!$H$42=4,'1. KOLO SOUTĚŽE TABULKA'!$C$42,IF('1. KOLO SOUTĚŽE TABULKA'!$H$43=4,'1. KOLO SOUTĚŽE TABULKA'!$C$43,IF('1. KOLO SOUTĚŽE TABULKA'!$H$44=4,'1. KOLO SOUTĚŽE TABULKA'!$C$44,IF('1. KOLO SOUTĚŽE TABULKA'!$H$45=4,'1. KOLO SOUTĚŽE TABULKA'!$C$45,IF('1. KOLO SOUTĚŽE TABULKA'!$H$46=4,'1. KOLO SOUTĚŽE TABULKA'!$C$46,IF('1. KOLO SOUTĚŽE TABULKA'!$H$47=4,'1. KOLO SOUTĚŽE TABULKA'!$C$47,IF('1. KOLO SOUTĚŽE TABULKA'!$H$48=4,'1. KOLO SOUTĚŽE TABULKA'!$C$48,IF('1. KOLO SOUTĚŽE TABULKA'!$H$49=4,'1. KOLO SOUTĚŽE TABULKA'!$C$49,IF('1. KOLO SOUTĚŽE TABULKA'!$H$50=4,'1. KOLO SOUTĚŽE TABULKA'!$C$50,IF('1. KOLO SOUTĚŽE TABULKA'!$H$51=4,'1. KOLO SOUTĚŽE TABULKA'!$C$51,IF('1. KOLO SOUTĚŽE TABULKA'!$H$52=4,'1. KOLO SOUTĚŽE TABULKA'!$C$52,IF('1. KOLO SOUTĚŽE TABULKA'!$H$53=4,'1. KOLO SOUTĚŽE TABULKA'!$C$53,IF('1. KOLO SOUTĚŽE TABULKA'!$H$54=4,'1. KOLO SOUTĚŽE TABULKA'!$C$54,IF('1. KOLO SOUTĚŽE TABULKA'!$H$55=4,'1. KOLO SOUTĚŽE TABULKA'!$C$55,IF('1. KOLO SOUTĚŽE TABULKA'!$H$56=4,'1. KOLO SOUTĚŽE TABULKA'!$C$56,IF('1. KOLO SOUTĚŽE TABULKA'!$H$57=4,'1. KOLO SOUTĚŽE TABULKA'!$C$57,IF('1. KOLO SOUTĚŽE TABULKA'!$H$58=4,'1. KOLO SOUTĚŽE TABULKA'!$C$58,IF('1. KOLO SOUTĚŽE TABULKA'!$H$59=4,'1. KOLO SOUTĚŽE TABULKA'!$C$59,IF('1. KOLO SOUTĚŽE TABULKA'!$H$60=4,'1. KOLO SOUTĚŽE TABULKA'!$C$60,IF('1. KOLO SOUTĚŽE TABULKA'!$H$61=4,'1. KOLO SOUTĚŽE TABULKA'!$C$61,IF('1. KOLO SOUTĚŽE TABULKA'!$H$62=4,'1. KOLO SOUTĚŽE TABULKA'!$C$62,IF('1. KOLO SOUTĚŽE TABULKA'!$H$63=4,'1. KOLO SOUTĚŽE TABULKA'!$C$63,IF('1. KOLO SOUTĚŽE TABULKA'!$H$64=4,'1. KOLO SOUTĚŽE TABULKA'!$C$64,"-"))))))))))))))))))))))))))))))))))))))))))))))))))))))))))))</f>
        <v>Linux team</v>
      </c>
      <c r="E15" s="37" t="s">
        <v>112</v>
      </c>
      <c r="F15" s="25"/>
      <c r="G15" s="41" t="str">
        <f>IF(E14="V",D14,IF(E15="V",D15,""))</f>
        <v>Linux team</v>
      </c>
      <c r="H15" s="38" t="s">
        <v>112</v>
      </c>
      <c r="I15" s="67"/>
      <c r="J15" s="56"/>
      <c r="K15" s="22"/>
      <c r="L15" s="14"/>
      <c r="M15" s="70" t="s">
        <v>62</v>
      </c>
      <c r="N15" s="45"/>
      <c r="O15" s="89"/>
      <c r="P15" s="14"/>
      <c r="Q15" s="22"/>
      <c r="R15" s="14"/>
      <c r="S15" s="14"/>
      <c r="T15" s="22"/>
      <c r="U15" s="14"/>
      <c r="V15" s="14"/>
      <c r="W15" s="14"/>
      <c r="X15" s="5"/>
      <c r="Y15" s="5"/>
      <c r="Z15" s="5"/>
      <c r="AA15" s="5"/>
      <c r="AB15" s="5"/>
    </row>
    <row r="16" spans="1:28" ht="4.95" customHeight="1" x14ac:dyDescent="0.35">
      <c r="A16" s="17"/>
      <c r="B16" s="14"/>
      <c r="C16" s="14"/>
      <c r="D16" s="44"/>
      <c r="E16" s="22"/>
      <c r="F16" s="14"/>
      <c r="G16" s="56"/>
      <c r="H16" s="22"/>
      <c r="I16" s="14"/>
      <c r="J16" s="56"/>
      <c r="K16" s="22"/>
      <c r="L16" s="14"/>
      <c r="M16" s="70"/>
      <c r="N16" s="45"/>
      <c r="O16" s="47"/>
      <c r="P16" s="14"/>
      <c r="Q16" s="22"/>
      <c r="R16" s="14"/>
      <c r="S16" s="14"/>
      <c r="T16" s="22"/>
      <c r="U16" s="14"/>
      <c r="V16" s="14"/>
      <c r="W16" s="14"/>
      <c r="X16" s="5"/>
      <c r="Y16" s="5"/>
      <c r="Z16" s="5"/>
      <c r="AA16" s="5"/>
      <c r="AB16" s="5"/>
    </row>
    <row r="17" spans="1:28" x14ac:dyDescent="0.35">
      <c r="A17" s="17"/>
      <c r="B17" s="74" t="s">
        <v>50</v>
      </c>
      <c r="C17" s="39">
        <v>3</v>
      </c>
      <c r="D17" s="40" t="str">
        <f>IF('1. KOLO SOUTĚŽE TABULKA'!$H$5=3,'1. KOLO SOUTĚŽE TABULKA'!$C$5,IF('1. KOLO SOUTĚŽE TABULKA'!$H$6=3,'1. KOLO SOUTĚŽE TABULKA'!$C$6,IF('1. KOLO SOUTĚŽE TABULKA'!$H$7=3,'1. KOLO SOUTĚŽE TABULKA'!$C$7,IF('1. KOLO SOUTĚŽE TABULKA'!$H$8=3,'1. KOLO SOUTĚŽE TABULKA'!$C$8,IF('1. KOLO SOUTĚŽE TABULKA'!$H$9=3,'1. KOLO SOUTĚŽE TABULKA'!$C$9,IF('1. KOLO SOUTĚŽE TABULKA'!$H$10=3,'1. KOLO SOUTĚŽE TABULKA'!$C$10,IF('1. KOLO SOUTĚŽE TABULKA'!$H$11=3,'1. KOLO SOUTĚŽE TABULKA'!$C$11,IF('1. KOLO SOUTĚŽE TABULKA'!$H$12=3,'1. KOLO SOUTĚŽE TABULKA'!$C$12,IF('1. KOLO SOUTĚŽE TABULKA'!$H$13=3,'1. KOLO SOUTĚŽE TABULKA'!$C$13,IF('1. KOLO SOUTĚŽE TABULKA'!$H$14=3,'1. KOLO SOUTĚŽE TABULKA'!$C$14,IF('1. KOLO SOUTĚŽE TABULKA'!$H$15=3,'1. KOLO SOUTĚŽE TABULKA'!$C$15,IF('1. KOLO SOUTĚŽE TABULKA'!$H$16=3,'1. KOLO SOUTĚŽE TABULKA'!$C$16,IF('1. KOLO SOUTĚŽE TABULKA'!$H$17=3,'1. KOLO SOUTĚŽE TABULKA'!$C$17,IF('1. KOLO SOUTĚŽE TABULKA'!$H$18=3,'1. KOLO SOUTĚŽE TABULKA'!$C$18,IF('1. KOLO SOUTĚŽE TABULKA'!$H$19=3,'1. KOLO SOUTĚŽE TABULKA'!$C$19,IF('1. KOLO SOUTĚŽE TABULKA'!$H$20=3,'1. KOLO SOUTĚŽE TABULKA'!$C$20,IF('1. KOLO SOUTĚŽE TABULKA'!$H$21=3,'1. KOLO SOUTĚŽE TABULKA'!$C$21,IF('1. KOLO SOUTĚŽE TABULKA'!$H$22=3,'1. KOLO SOUTĚŽE TABULKA'!$C$22,IF('1. KOLO SOUTĚŽE TABULKA'!$H$23=3,'1. KOLO SOUTĚŽE TABULKA'!$C$23,IF('1. KOLO SOUTĚŽE TABULKA'!$H$24=3,'1. KOLO SOUTĚŽE TABULKA'!$C$24,IF('1. KOLO SOUTĚŽE TABULKA'!$H$25=3,'1. KOLO SOUTĚŽE TABULKA'!$C$25,IF('1. KOLO SOUTĚŽE TABULKA'!$H$26=3,'1. KOLO SOUTĚŽE TABULKA'!$C$26,IF('1. KOLO SOUTĚŽE TABULKA'!$H$27=3,'1. KOLO SOUTĚŽE TABULKA'!$C$27,IF('1. KOLO SOUTĚŽE TABULKA'!$H$28=3,'1. KOLO SOUTĚŽE TABULKA'!$C$28,IF('1. KOLO SOUTĚŽE TABULKA'!$H$29=3,'1. KOLO SOUTĚŽE TABULKA'!$C$29,IF('1. KOLO SOUTĚŽE TABULKA'!$H$30=3,'1. KOLO SOUTĚŽE TABULKA'!$C$30,IF('1. KOLO SOUTĚŽE TABULKA'!$H$31=3,'1. KOLO SOUTĚŽE TABULKA'!$C$31,IF('1. KOLO SOUTĚŽE TABULKA'!$H$32=3,'1. KOLO SOUTĚŽE TABULKA'!$C$32,IF('1. KOLO SOUTĚŽE TABULKA'!$H$33=3,'1. KOLO SOUTĚŽE TABULKA'!$C$33,IF('1. KOLO SOUTĚŽE TABULKA'!$H$34=3,'1. KOLO SOUTĚŽE TABULKA'!$C$34,IF('1. KOLO SOUTĚŽE TABULKA'!$H$35=3,'1. KOLO SOUTĚŽE TABULKA'!$C$35,IF('1. KOLO SOUTĚŽE TABULKA'!$H$36=3,'1. KOLO SOUTĚŽE TABULKA'!$C$36,IF('1. KOLO SOUTĚŽE TABULKA'!$H$37=3,'1. KOLO SOUTĚŽE TABULKA'!$C$37,IF('1. KOLO SOUTĚŽE TABULKA'!$H$38=3,'1. KOLO SOUTĚŽE TABULKA'!$C$38,IF('1. KOLO SOUTĚŽE TABULKA'!$H$39=3,'1. KOLO SOUTĚŽE TABULKA'!$C$39,IF('1. KOLO SOUTĚŽE TABULKA'!$H$40=3,'1. KOLO SOUTĚŽE TABULKA'!$C$40,IF('1. KOLO SOUTĚŽE TABULKA'!$H$41=3,'1. KOLO SOUTĚŽE TABULKA'!$C$41,IF('1. KOLO SOUTĚŽE TABULKA'!$H$42=3,'1. KOLO SOUTĚŽE TABULKA'!$C$42,IF('1. KOLO SOUTĚŽE TABULKA'!$H$43=3,'1. KOLO SOUTĚŽE TABULKA'!$C$43,IF('1. KOLO SOUTĚŽE TABULKA'!$H$44=3,'1. KOLO SOUTĚŽE TABULKA'!$C$44,IF('1. KOLO SOUTĚŽE TABULKA'!$H$45=3,'1. KOLO SOUTĚŽE TABULKA'!$C$45,IF('1. KOLO SOUTĚŽE TABULKA'!$H$46=3,'1. KOLO SOUTĚŽE TABULKA'!$C$46,IF('1. KOLO SOUTĚŽE TABULKA'!$H$47=3,'1. KOLO SOUTĚŽE TABULKA'!$C$47,IF('1. KOLO SOUTĚŽE TABULKA'!$H$48=3,'1. KOLO SOUTĚŽE TABULKA'!$C$48,IF('1. KOLO SOUTĚŽE TABULKA'!$H$49=3,'1. KOLO SOUTĚŽE TABULKA'!$C$49,IF('1. KOLO SOUTĚŽE TABULKA'!$H$50=3,'1. KOLO SOUTĚŽE TABULKA'!$C$50,IF('1. KOLO SOUTĚŽE TABULKA'!$H$51=3,'1. KOLO SOUTĚŽE TABULKA'!$C$51,IF('1. KOLO SOUTĚŽE TABULKA'!$H$52=3,'1. KOLO SOUTĚŽE TABULKA'!$C$52,IF('1. KOLO SOUTĚŽE TABULKA'!$H$53=3,'1. KOLO SOUTĚŽE TABULKA'!$C$53,IF('1. KOLO SOUTĚŽE TABULKA'!$H$54=3,'1. KOLO SOUTĚŽE TABULKA'!$C$54,IF('1. KOLO SOUTĚŽE TABULKA'!$H$55=3,'1. KOLO SOUTĚŽE TABULKA'!$C$55,IF('1. KOLO SOUTĚŽE TABULKA'!$H$56=3,'1. KOLO SOUTĚŽE TABULKA'!$C$56,IF('1. KOLO SOUTĚŽE TABULKA'!$H$57=3,'1. KOLO SOUTĚŽE TABULKA'!$C$57,IF('1. KOLO SOUTĚŽE TABULKA'!$H$58=3,'1. KOLO SOUTĚŽE TABULKA'!$C$58,IF('1. KOLO SOUTĚŽE TABULKA'!$H$59=3,'1. KOLO SOUTĚŽE TABULKA'!$C$59,IF('1. KOLO SOUTĚŽE TABULKA'!$H$60=3,'1. KOLO SOUTĚŽE TABULKA'!$C$60,IF('1. KOLO SOUTĚŽE TABULKA'!$H$61=3,'1. KOLO SOUTĚŽE TABULKA'!$C$61,IF('1. KOLO SOUTĚŽE TABULKA'!$H$62=3,'1. KOLO SOUTĚŽE TABULKA'!$C$62,IF('1. KOLO SOUTĚŽE TABULKA'!$H$63=3,'1. KOLO SOUTĚŽE TABULKA'!$C$63,IF('1. KOLO SOUTĚŽE TABULKA'!$H$64=3,'1. KOLO SOUTĚŽE TABULKA'!$C$64,"-"))))))))))))))))))))))))))))))))))))))))))))))))))))))))))))</f>
        <v>Vrakoslav</v>
      </c>
      <c r="E17" s="37" t="s">
        <v>112</v>
      </c>
      <c r="F17" s="26"/>
      <c r="G17" s="41" t="str">
        <f>IF(E17="V",D17,IF(E18="V",D18,""))</f>
        <v>Vrakoslav</v>
      </c>
      <c r="H17" s="38"/>
      <c r="I17" s="68"/>
      <c r="J17" s="56"/>
      <c r="K17" s="22"/>
      <c r="L17" s="14"/>
      <c r="M17" s="70"/>
      <c r="N17" s="45"/>
      <c r="O17" s="82"/>
      <c r="P17" s="41" t="str">
        <f>IF(N11="V",M11,IF(N21="V",M21,""))</f>
        <v xml:space="preserve">Škvorečáci </v>
      </c>
      <c r="Q17" s="38" t="s">
        <v>112</v>
      </c>
      <c r="R17" s="68"/>
      <c r="S17" s="14"/>
      <c r="T17" s="22"/>
      <c r="U17" s="14"/>
      <c r="V17" s="14"/>
      <c r="W17" s="14"/>
      <c r="X17" s="5"/>
      <c r="Y17" s="5"/>
      <c r="Z17" s="5"/>
      <c r="AA17" s="5"/>
      <c r="AB17" s="5"/>
    </row>
    <row r="18" spans="1:28" ht="18" customHeight="1" x14ac:dyDescent="0.35">
      <c r="A18" s="17"/>
      <c r="B18" s="75"/>
      <c r="C18" s="39">
        <v>14</v>
      </c>
      <c r="D18" s="42" t="s">
        <v>123</v>
      </c>
      <c r="E18" s="37"/>
      <c r="F18" s="25"/>
      <c r="G18" s="69" t="s">
        <v>63</v>
      </c>
      <c r="H18" s="43"/>
      <c r="I18" s="68"/>
      <c r="J18" s="56"/>
      <c r="K18" s="22"/>
      <c r="L18" s="14"/>
      <c r="M18" s="56"/>
      <c r="N18" s="22"/>
      <c r="O18" s="67"/>
      <c r="P18" s="77" t="s">
        <v>54</v>
      </c>
      <c r="Q18" s="48"/>
      <c r="R18" s="68"/>
      <c r="S18" s="14"/>
      <c r="T18" s="22"/>
      <c r="U18" s="14"/>
      <c r="V18" s="14"/>
      <c r="W18" s="14"/>
      <c r="X18" s="5"/>
      <c r="Y18" s="5"/>
      <c r="Z18" s="5"/>
      <c r="AA18" s="5"/>
      <c r="AB18" s="5"/>
    </row>
    <row r="19" spans="1:28" ht="4.95" customHeight="1" x14ac:dyDescent="0.35">
      <c r="A19" s="17"/>
      <c r="B19" s="14"/>
      <c r="C19" s="14"/>
      <c r="D19" s="44"/>
      <c r="E19" s="22"/>
      <c r="F19" s="14"/>
      <c r="G19" s="70"/>
      <c r="H19" s="45"/>
      <c r="I19" s="31"/>
      <c r="J19" s="56"/>
      <c r="K19" s="22"/>
      <c r="L19" s="14"/>
      <c r="M19" s="56"/>
      <c r="N19" s="22"/>
      <c r="O19" s="67"/>
      <c r="P19" s="78"/>
      <c r="Q19" s="49"/>
      <c r="R19" s="68"/>
      <c r="S19" s="14"/>
      <c r="T19" s="22"/>
      <c r="U19" s="14"/>
      <c r="V19" s="14"/>
      <c r="W19" s="14"/>
      <c r="X19" s="5"/>
      <c r="Y19" s="5"/>
      <c r="Z19" s="5"/>
      <c r="AA19" s="5"/>
      <c r="AB19" s="5"/>
    </row>
    <row r="20" spans="1:28" x14ac:dyDescent="0.35">
      <c r="A20" s="17"/>
      <c r="B20" s="74" t="s">
        <v>51</v>
      </c>
      <c r="C20" s="39">
        <v>11</v>
      </c>
      <c r="D20" s="40" t="str">
        <f>IF('1. KOLO SOUTĚŽE TABULKA'!$H$5=11,'1. KOLO SOUTĚŽE TABULKA'!$C$5,IF('1. KOLO SOUTĚŽE TABULKA'!$H$6=11,'1. KOLO SOUTĚŽE TABULKA'!$C$6,IF('1. KOLO SOUTĚŽE TABULKA'!$H$7=11,'1. KOLO SOUTĚŽE TABULKA'!$C$7,IF('1. KOLO SOUTĚŽE TABULKA'!$H$8=11,'1. KOLO SOUTĚŽE TABULKA'!$C$8,IF('1. KOLO SOUTĚŽE TABULKA'!$H$9=11,'1. KOLO SOUTĚŽE TABULKA'!$C$9,IF('1. KOLO SOUTĚŽE TABULKA'!$H$10=11,'1. KOLO SOUTĚŽE TABULKA'!$C$10,IF('1. KOLO SOUTĚŽE TABULKA'!$H$11=11,'1. KOLO SOUTĚŽE TABULKA'!$C$11,IF('1. KOLO SOUTĚŽE TABULKA'!$H$12=11,'1. KOLO SOUTĚŽE TABULKA'!$C$12,IF('1. KOLO SOUTĚŽE TABULKA'!$H$13=11,'1. KOLO SOUTĚŽE TABULKA'!$C$13,IF('1. KOLO SOUTĚŽE TABULKA'!$H$14=11,'1. KOLO SOUTĚŽE TABULKA'!$C$14,IF('1. KOLO SOUTĚŽE TABULKA'!$H$15=11,'1. KOLO SOUTĚŽE TABULKA'!$C$15,IF('1. KOLO SOUTĚŽE TABULKA'!$H$16=11,'1. KOLO SOUTĚŽE TABULKA'!$C$16,IF('1. KOLO SOUTĚŽE TABULKA'!$H$17=11,'1. KOLO SOUTĚŽE TABULKA'!$C$17,IF('1. KOLO SOUTĚŽE TABULKA'!$H$18=11,'1. KOLO SOUTĚŽE TABULKA'!$C$18,IF('1. KOLO SOUTĚŽE TABULKA'!$H$19=11,'1. KOLO SOUTĚŽE TABULKA'!$C$19,IF('1. KOLO SOUTĚŽE TABULKA'!$H$20=11,'1. KOLO SOUTĚŽE TABULKA'!$C$20,IF('1. KOLO SOUTĚŽE TABULKA'!$H$21=11,'1. KOLO SOUTĚŽE TABULKA'!$C$21,IF('1. KOLO SOUTĚŽE TABULKA'!$H$22=11,'1. KOLO SOUTĚŽE TABULKA'!$C$22,IF('1. KOLO SOUTĚŽE TABULKA'!$H$23=11,'1. KOLO SOUTĚŽE TABULKA'!$C$23,IF('1. KOLO SOUTĚŽE TABULKA'!$H$24=11,'1. KOLO SOUTĚŽE TABULKA'!$C$24,IF('1. KOLO SOUTĚŽE TABULKA'!$H$25=11,'1. KOLO SOUTĚŽE TABULKA'!$C$25,IF('1. KOLO SOUTĚŽE TABULKA'!$H$26=11,'1. KOLO SOUTĚŽE TABULKA'!$C$26,IF('1. KOLO SOUTĚŽE TABULKA'!$H$27=11,'1. KOLO SOUTĚŽE TABULKA'!$C$27,IF('1. KOLO SOUTĚŽE TABULKA'!$H$28=11,'1. KOLO SOUTĚŽE TABULKA'!$C$28,IF('1. KOLO SOUTĚŽE TABULKA'!$H$29=11,'1. KOLO SOUTĚŽE TABULKA'!$C$29,IF('1. KOLO SOUTĚŽE TABULKA'!$H$30=11,'1. KOLO SOUTĚŽE TABULKA'!$C$30,IF('1. KOLO SOUTĚŽE TABULKA'!$H$31=11,'1. KOLO SOUTĚŽE TABULKA'!$C$31,IF('1. KOLO SOUTĚŽE TABULKA'!$H$32=11,'1. KOLO SOUTĚŽE TABULKA'!$C$32,IF('1. KOLO SOUTĚŽE TABULKA'!$H$33=11,'1. KOLO SOUTĚŽE TABULKA'!$C$33,IF('1. KOLO SOUTĚŽE TABULKA'!$H$34=11,'1. KOLO SOUTĚŽE TABULKA'!$C$34,IF('1. KOLO SOUTĚŽE TABULKA'!$H$35=11,'1. KOLO SOUTĚŽE TABULKA'!$C$35,IF('1. KOLO SOUTĚŽE TABULKA'!$H$36=11,'1. KOLO SOUTĚŽE TABULKA'!$C$36,IF('1. KOLO SOUTĚŽE TABULKA'!$H$37=11,'1. KOLO SOUTĚŽE TABULKA'!$C$37,IF('1. KOLO SOUTĚŽE TABULKA'!$H$38=11,'1. KOLO SOUTĚŽE TABULKA'!$C$38,IF('1. KOLO SOUTĚŽE TABULKA'!$H$39=11,'1. KOLO SOUTĚŽE TABULKA'!$C$39,IF('1. KOLO SOUTĚŽE TABULKA'!$H$40=11,'1. KOLO SOUTĚŽE TABULKA'!$C$40,IF('1. KOLO SOUTĚŽE TABULKA'!$H$41=11,'1. KOLO SOUTĚŽE TABULKA'!$C$41,IF('1. KOLO SOUTĚŽE TABULKA'!$H$42=11,'1. KOLO SOUTĚŽE TABULKA'!$C$42,IF('1. KOLO SOUTĚŽE TABULKA'!$H$43=11,'1. KOLO SOUTĚŽE TABULKA'!$C$43,IF('1. KOLO SOUTĚŽE TABULKA'!$H$44=11,'1. KOLO SOUTĚŽE TABULKA'!$C$44,IF('1. KOLO SOUTĚŽE TABULKA'!$H$45=11,'1. KOLO SOUTĚŽE TABULKA'!$C$45,IF('1. KOLO SOUTĚŽE TABULKA'!$H$46=11,'1. KOLO SOUTĚŽE TABULKA'!$C$46,IF('1. KOLO SOUTĚŽE TABULKA'!$H$47=11,'1. KOLO SOUTĚŽE TABULKA'!$C$47,IF('1. KOLO SOUTĚŽE TABULKA'!$H$48=11,'1. KOLO SOUTĚŽE TABULKA'!$C$48,IF('1. KOLO SOUTĚŽE TABULKA'!$H$49=11,'1. KOLO SOUTĚŽE TABULKA'!$C$49,IF('1. KOLO SOUTĚŽE TABULKA'!$H$50=11,'1. KOLO SOUTĚŽE TABULKA'!$C$50,IF('1. KOLO SOUTĚŽE TABULKA'!$H$51=11,'1. KOLO SOUTĚŽE TABULKA'!$C$51,IF('1. KOLO SOUTĚŽE TABULKA'!$H$52=11,'1. KOLO SOUTĚŽE TABULKA'!$C$52,IF('1. KOLO SOUTĚŽE TABULKA'!$H$53=11,'1. KOLO SOUTĚŽE TABULKA'!$C$53,IF('1. KOLO SOUTĚŽE TABULKA'!$H$54=11,'1. KOLO SOUTĚŽE TABULKA'!$C$54,IF('1. KOLO SOUTĚŽE TABULKA'!$H$55=11,'1. KOLO SOUTĚŽE TABULKA'!$C$55,IF('1. KOLO SOUTĚŽE TABULKA'!$H$56=11,'1. KOLO SOUTĚŽE TABULKA'!$C$56,IF('1. KOLO SOUTĚŽE TABULKA'!$H$57=11,'1. KOLO SOUTĚŽE TABULKA'!$C$57,IF('1. KOLO SOUTĚŽE TABULKA'!$H$58=11,'1. KOLO SOUTĚŽE TABULKA'!$C$58,IF('1. KOLO SOUTĚŽE TABULKA'!$H$59=11,'1. KOLO SOUTĚŽE TABULKA'!$C$59,IF('1. KOLO SOUTĚŽE TABULKA'!$H$60=11,'1. KOLO SOUTĚŽE TABULKA'!$C$60,IF('1. KOLO SOUTĚŽE TABULKA'!$H$61=11,'1. KOLO SOUTĚŽE TABULKA'!$C$61,IF('1. KOLO SOUTĚŽE TABULKA'!$H$62=11,'1. KOLO SOUTĚŽE TABULKA'!$C$62,IF('1. KOLO SOUTĚŽE TABULKA'!$H$63=11,'1. KOLO SOUTĚŽE TABULKA'!$C$63,IF('1. KOLO SOUTĚŽE TABULKA'!$H$64=11,'1. KOLO SOUTĚŽE TABULKA'!$C$64,"-"))))))))))))))))))))))))))))))))))))))))))))))))))))))))))))</f>
        <v>Lovorobotika 1</v>
      </c>
      <c r="E20" s="37"/>
      <c r="F20" s="26"/>
      <c r="G20" s="71"/>
      <c r="H20" s="46"/>
      <c r="I20" s="67"/>
      <c r="J20" s="41" t="str">
        <f>IF(H17="V",G17,IF(H21="V",G21,""))</f>
        <v xml:space="preserve">Škvorečáci </v>
      </c>
      <c r="K20" s="38" t="s">
        <v>112</v>
      </c>
      <c r="L20" s="68"/>
      <c r="M20" s="56"/>
      <c r="N20" s="22"/>
      <c r="O20" s="67"/>
      <c r="P20" s="78"/>
      <c r="Q20" s="49"/>
      <c r="R20" s="68"/>
      <c r="S20" s="14"/>
      <c r="T20" s="22"/>
      <c r="U20" s="14"/>
      <c r="V20" s="14"/>
      <c r="W20" s="14"/>
      <c r="X20" s="5"/>
      <c r="Y20" s="5"/>
      <c r="Z20" s="5"/>
      <c r="AA20" s="5"/>
      <c r="AB20" s="5"/>
    </row>
    <row r="21" spans="1:28" ht="18" customHeight="1" x14ac:dyDescent="0.35">
      <c r="A21" s="17"/>
      <c r="B21" s="75"/>
      <c r="C21" s="39">
        <v>6</v>
      </c>
      <c r="D21" s="42" t="str">
        <f>IF('1. KOLO SOUTĚŽE TABULKA'!$H$5=6,'1. KOLO SOUTĚŽE TABULKA'!$C$5,IF('1. KOLO SOUTĚŽE TABULKA'!$H$6=6,'1. KOLO SOUTĚŽE TABULKA'!$C$6,IF('1. KOLO SOUTĚŽE TABULKA'!$H$7=6,'1. KOLO SOUTĚŽE TABULKA'!$C$7,IF('1. KOLO SOUTĚŽE TABULKA'!$H$8=6,'1. KOLO SOUTĚŽE TABULKA'!$C$8,IF('1. KOLO SOUTĚŽE TABULKA'!$H$9=6,'1. KOLO SOUTĚŽE TABULKA'!$C$9,IF('1. KOLO SOUTĚŽE TABULKA'!$H$10=6,'1. KOLO SOUTĚŽE TABULKA'!$C$10,IF('1. KOLO SOUTĚŽE TABULKA'!$H$11=6,'1. KOLO SOUTĚŽE TABULKA'!$C$11,IF('1. KOLO SOUTĚŽE TABULKA'!$H$12=6,'1. KOLO SOUTĚŽE TABULKA'!$C$12,IF('1. KOLO SOUTĚŽE TABULKA'!$H$13=6,'1. KOLO SOUTĚŽE TABULKA'!$C$13,IF('1. KOLO SOUTĚŽE TABULKA'!$H$14=6,'1. KOLO SOUTĚŽE TABULKA'!$C$14,IF('1. KOLO SOUTĚŽE TABULKA'!$H$15=6,'1. KOLO SOUTĚŽE TABULKA'!$C$15,IF('1. KOLO SOUTĚŽE TABULKA'!$H$16=6,'1. KOLO SOUTĚŽE TABULKA'!$C$16,IF('1. KOLO SOUTĚŽE TABULKA'!$H$17=6,'1. KOLO SOUTĚŽE TABULKA'!$C$17,IF('1. KOLO SOUTĚŽE TABULKA'!$H$18=6,'1. KOLO SOUTĚŽE TABULKA'!$C$18,IF('1. KOLO SOUTĚŽE TABULKA'!$H$19=6,'1. KOLO SOUTĚŽE TABULKA'!$C$19,IF('1. KOLO SOUTĚŽE TABULKA'!$H$20=6,'1. KOLO SOUTĚŽE TABULKA'!$C$20,IF('1. KOLO SOUTĚŽE TABULKA'!$H$21=6,'1. KOLO SOUTĚŽE TABULKA'!$C$21,IF('1. KOLO SOUTĚŽE TABULKA'!$H$22=6,'1. KOLO SOUTĚŽE TABULKA'!$C$22,IF('1. KOLO SOUTĚŽE TABULKA'!$H$23=6,'1. KOLO SOUTĚŽE TABULKA'!$C$23,IF('1. KOLO SOUTĚŽE TABULKA'!$H$24=6,'1. KOLO SOUTĚŽE TABULKA'!$C$24,IF('1. KOLO SOUTĚŽE TABULKA'!$H$25=6,'1. KOLO SOUTĚŽE TABULKA'!$C$25,IF('1. KOLO SOUTĚŽE TABULKA'!$H$26=6,'1. KOLO SOUTĚŽE TABULKA'!$C$26,IF('1. KOLO SOUTĚŽE TABULKA'!$H$27=6,'1. KOLO SOUTĚŽE TABULKA'!$C$27,IF('1. KOLO SOUTĚŽE TABULKA'!$H$28=6,'1. KOLO SOUTĚŽE TABULKA'!$C$28,IF('1. KOLO SOUTĚŽE TABULKA'!$H$29=6,'1. KOLO SOUTĚŽE TABULKA'!$C$29,IF('1. KOLO SOUTĚŽE TABULKA'!$H$30=6,'1. KOLO SOUTĚŽE TABULKA'!$C$30,IF('1. KOLO SOUTĚŽE TABULKA'!$H$31=6,'1. KOLO SOUTĚŽE TABULKA'!$C$31,IF('1. KOLO SOUTĚŽE TABULKA'!$H$32=6,'1. KOLO SOUTĚŽE TABULKA'!$C$32,IF('1. KOLO SOUTĚŽE TABULKA'!$H$33=6,'1. KOLO SOUTĚŽE TABULKA'!$C$33,IF('1. KOLO SOUTĚŽE TABULKA'!$H$34=6,'1. KOLO SOUTĚŽE TABULKA'!$C$34,IF('1. KOLO SOUTĚŽE TABULKA'!$H$35=6,'1. KOLO SOUTĚŽE TABULKA'!$C$35,IF('1. KOLO SOUTĚŽE TABULKA'!$H$36=6,'1. KOLO SOUTĚŽE TABULKA'!$C$36,IF('1. KOLO SOUTĚŽE TABULKA'!$H$37=6,'1. KOLO SOUTĚŽE TABULKA'!$C$37,IF('1. KOLO SOUTĚŽE TABULKA'!$H$38=6,'1. KOLO SOUTĚŽE TABULKA'!$C$38,IF('1. KOLO SOUTĚŽE TABULKA'!$H$39=6,'1. KOLO SOUTĚŽE TABULKA'!$C$39,IF('1. KOLO SOUTĚŽE TABULKA'!$H$40=6,'1. KOLO SOUTĚŽE TABULKA'!$C$40,IF('1. KOLO SOUTĚŽE TABULKA'!$H$41=6,'1. KOLO SOUTĚŽE TABULKA'!$C$41,IF('1. KOLO SOUTĚŽE TABULKA'!$H$42=6,'1. KOLO SOUTĚŽE TABULKA'!$C$42,IF('1. KOLO SOUTĚŽE TABULKA'!$H$43=6,'1. KOLO SOUTĚŽE TABULKA'!$C$43,IF('1. KOLO SOUTĚŽE TABULKA'!$H$44=6,'1. KOLO SOUTĚŽE TABULKA'!$C$44,IF('1. KOLO SOUTĚŽE TABULKA'!$H$45=6,'1. KOLO SOUTĚŽE TABULKA'!$C$45,IF('1. KOLO SOUTĚŽE TABULKA'!$H$46=6,'1. KOLO SOUTĚŽE TABULKA'!$C$46,IF('1. KOLO SOUTĚŽE TABULKA'!$H$47=6,'1. KOLO SOUTĚŽE TABULKA'!$C$47,IF('1. KOLO SOUTĚŽE TABULKA'!$H$48=6,'1. KOLO SOUTĚŽE TABULKA'!$C$48,IF('1. KOLO SOUTĚŽE TABULKA'!$H$49=6,'1. KOLO SOUTĚŽE TABULKA'!$C$49,IF('1. KOLO SOUTĚŽE TABULKA'!$H$50=6,'1. KOLO SOUTĚŽE TABULKA'!$C$50,IF('1. KOLO SOUTĚŽE TABULKA'!$H$51=6,'1. KOLO SOUTĚŽE TABULKA'!$C$51,IF('1. KOLO SOUTĚŽE TABULKA'!$H$52=6,'1. KOLO SOUTĚŽE TABULKA'!$C$52,IF('1. KOLO SOUTĚŽE TABULKA'!$H$53=6,'1. KOLO SOUTĚŽE TABULKA'!$C$53,IF('1. KOLO SOUTĚŽE TABULKA'!$H$54=6,'1. KOLO SOUTĚŽE TABULKA'!$C$54,IF('1. KOLO SOUTĚŽE TABULKA'!$H$55=6,'1. KOLO SOUTĚŽE TABULKA'!$C$55,IF('1. KOLO SOUTĚŽE TABULKA'!$H$56=6,'1. KOLO SOUTĚŽE TABULKA'!$C$56,IF('1. KOLO SOUTĚŽE TABULKA'!$H$57=6,'1. KOLO SOUTĚŽE TABULKA'!$C$57,IF('1. KOLO SOUTĚŽE TABULKA'!$H$58=6,'1. KOLO SOUTĚŽE TABULKA'!$C$58,IF('1. KOLO SOUTĚŽE TABULKA'!$H$59=6,'1. KOLO SOUTĚŽE TABULKA'!$C$59,IF('1. KOLO SOUTĚŽE TABULKA'!$H$60=6,'1. KOLO SOUTĚŽE TABULKA'!$C$60,IF('1. KOLO SOUTĚŽE TABULKA'!$H$61=6,'1. KOLO SOUTĚŽE TABULKA'!$C$61,IF('1. KOLO SOUTĚŽE TABULKA'!$H$62=6,'1. KOLO SOUTĚŽE TABULKA'!$C$62,IF('1. KOLO SOUTĚŽE TABULKA'!$H$63=6,'1. KOLO SOUTĚŽE TABULKA'!$C$63,IF('1. KOLO SOUTĚŽE TABULKA'!$H$64=6,'1. KOLO SOUTĚŽE TABULKA'!$C$64,"-"))))))))))))))))))))))))))))))))))))))))))))))))))))))))))))</f>
        <v xml:space="preserve">Škvorečáci </v>
      </c>
      <c r="E21" s="37" t="s">
        <v>112</v>
      </c>
      <c r="F21" s="25"/>
      <c r="G21" s="41" t="str">
        <f>IF(E20="V",D20,IF(E21="V",D21,""))</f>
        <v xml:space="preserve">Škvorečáci </v>
      </c>
      <c r="H21" s="38" t="s">
        <v>112</v>
      </c>
      <c r="I21" s="67"/>
      <c r="J21" s="69" t="s">
        <v>64</v>
      </c>
      <c r="K21" s="43"/>
      <c r="L21" s="68"/>
      <c r="M21" s="41" t="str">
        <f>IF(K20="V",J20,IF(K24="V",J24,""))</f>
        <v xml:space="preserve">Škvorečáci </v>
      </c>
      <c r="N21" s="38" t="s">
        <v>112</v>
      </c>
      <c r="O21" s="67"/>
      <c r="P21" s="86" t="s">
        <v>55</v>
      </c>
      <c r="Q21" s="49"/>
      <c r="R21" s="68"/>
      <c r="S21" s="14"/>
      <c r="T21" s="22"/>
      <c r="U21" s="14"/>
      <c r="V21" s="14"/>
      <c r="W21" s="14"/>
      <c r="X21" s="5"/>
      <c r="Y21" s="5"/>
      <c r="Z21" s="5"/>
      <c r="AA21" s="5"/>
      <c r="AB21" s="5"/>
    </row>
    <row r="22" spans="1:28" ht="4.95" customHeight="1" x14ac:dyDescent="0.35">
      <c r="A22" s="17"/>
      <c r="B22" s="14"/>
      <c r="C22" s="14"/>
      <c r="D22" s="44"/>
      <c r="E22" s="22"/>
      <c r="F22" s="14"/>
      <c r="G22" s="56"/>
      <c r="H22" s="22"/>
      <c r="I22" s="14"/>
      <c r="J22" s="70"/>
      <c r="K22" s="45"/>
      <c r="L22" s="31"/>
      <c r="M22" s="56"/>
      <c r="N22" s="22"/>
      <c r="O22" s="14"/>
      <c r="P22" s="86"/>
      <c r="Q22" s="22"/>
      <c r="R22" s="50"/>
      <c r="S22" s="14"/>
      <c r="T22" s="22"/>
      <c r="U22" s="14"/>
      <c r="V22" s="14"/>
      <c r="W22" s="14"/>
      <c r="X22" s="5"/>
      <c r="Y22" s="5"/>
      <c r="Z22" s="5"/>
      <c r="AA22" s="5"/>
      <c r="AB22" s="5"/>
    </row>
    <row r="23" spans="1:28" x14ac:dyDescent="0.35">
      <c r="A23" s="17"/>
      <c r="B23" s="74" t="s">
        <v>52</v>
      </c>
      <c r="C23" s="39">
        <v>7</v>
      </c>
      <c r="D23" s="40" t="str">
        <f>IF('1. KOLO SOUTĚŽE TABULKA'!$H$5=7,'1. KOLO SOUTĚŽE TABULKA'!$C$5,IF('1. KOLO SOUTĚŽE TABULKA'!$H$6=7,'1. KOLO SOUTĚŽE TABULKA'!$C$6,IF('1. KOLO SOUTĚŽE TABULKA'!$H$7=7,'1. KOLO SOUTĚŽE TABULKA'!$C$7,IF('1. KOLO SOUTĚŽE TABULKA'!$H$8=7,'1. KOLO SOUTĚŽE TABULKA'!$C$8,IF('1. KOLO SOUTĚŽE TABULKA'!$H$9=7,'1. KOLO SOUTĚŽE TABULKA'!$C$9,IF('1. KOLO SOUTĚŽE TABULKA'!$H$10=7,'1. KOLO SOUTĚŽE TABULKA'!$C$10,IF('1. KOLO SOUTĚŽE TABULKA'!$H$11=7,'1. KOLO SOUTĚŽE TABULKA'!$C$11,IF('1. KOLO SOUTĚŽE TABULKA'!$H$12=7,'1. KOLO SOUTĚŽE TABULKA'!$C$12,IF('1. KOLO SOUTĚŽE TABULKA'!$H$13=7,'1. KOLO SOUTĚŽE TABULKA'!$C$13,IF('1. KOLO SOUTĚŽE TABULKA'!$H$14=7,'1. KOLO SOUTĚŽE TABULKA'!$C$14,IF('1. KOLO SOUTĚŽE TABULKA'!$H$15=7,'1. KOLO SOUTĚŽE TABULKA'!$C$15,IF('1. KOLO SOUTĚŽE TABULKA'!$H$16=7,'1. KOLO SOUTĚŽE TABULKA'!$C$16,IF('1. KOLO SOUTĚŽE TABULKA'!$H$17=7,'1. KOLO SOUTĚŽE TABULKA'!$C$17,IF('1. KOLO SOUTĚŽE TABULKA'!$H$18=7,'1. KOLO SOUTĚŽE TABULKA'!$C$18,IF('1. KOLO SOUTĚŽE TABULKA'!$H$19=7,'1. KOLO SOUTĚŽE TABULKA'!$C$19,IF('1. KOLO SOUTĚŽE TABULKA'!$H$20=7,'1. KOLO SOUTĚŽE TABULKA'!$C$20,IF('1. KOLO SOUTĚŽE TABULKA'!$H$21=7,'1. KOLO SOUTĚŽE TABULKA'!$C$21,IF('1. KOLO SOUTĚŽE TABULKA'!$H$22=7,'1. KOLO SOUTĚŽE TABULKA'!$C$22,IF('1. KOLO SOUTĚŽE TABULKA'!$H$23=7,'1. KOLO SOUTĚŽE TABULKA'!$C$23,IF('1. KOLO SOUTĚŽE TABULKA'!$H$24=7,'1. KOLO SOUTĚŽE TABULKA'!$C$24,IF('1. KOLO SOUTĚŽE TABULKA'!$H$25=7,'1. KOLO SOUTĚŽE TABULKA'!$C$25,IF('1. KOLO SOUTĚŽE TABULKA'!$H$26=7,'1. KOLO SOUTĚŽE TABULKA'!$C$26,IF('1. KOLO SOUTĚŽE TABULKA'!$H$27=7,'1. KOLO SOUTĚŽE TABULKA'!$C$27,IF('1. KOLO SOUTĚŽE TABULKA'!$H$28=7,'1. KOLO SOUTĚŽE TABULKA'!$C$28,IF('1. KOLO SOUTĚŽE TABULKA'!$H$29=7,'1. KOLO SOUTĚŽE TABULKA'!$C$29,IF('1. KOLO SOUTĚŽE TABULKA'!$H$30=7,'1. KOLO SOUTĚŽE TABULKA'!$C$30,IF('1. KOLO SOUTĚŽE TABULKA'!$H$31=7,'1. KOLO SOUTĚŽE TABULKA'!$C$31,IF('1. KOLO SOUTĚŽE TABULKA'!$H$32=7,'1. KOLO SOUTĚŽE TABULKA'!$C$32,IF('1. KOLO SOUTĚŽE TABULKA'!$H$33=7,'1. KOLO SOUTĚŽE TABULKA'!$C$33,IF('1. KOLO SOUTĚŽE TABULKA'!$H$34=7,'1. KOLO SOUTĚŽE TABULKA'!$C$34,IF('1. KOLO SOUTĚŽE TABULKA'!$H$35=7,'1. KOLO SOUTĚŽE TABULKA'!$C$35,IF('1. KOLO SOUTĚŽE TABULKA'!$H$36=7,'1. KOLO SOUTĚŽE TABULKA'!$C$36,IF('1. KOLO SOUTĚŽE TABULKA'!$H$37=7,'1. KOLO SOUTĚŽE TABULKA'!$C$37,IF('1. KOLO SOUTĚŽE TABULKA'!$H$38=7,'1. KOLO SOUTĚŽE TABULKA'!$C$38,IF('1. KOLO SOUTĚŽE TABULKA'!$H$39=7,'1. KOLO SOUTĚŽE TABULKA'!$C$39,IF('1. KOLO SOUTĚŽE TABULKA'!$H$40=7,'1. KOLO SOUTĚŽE TABULKA'!$C$40,IF('1. KOLO SOUTĚŽE TABULKA'!$H$41=7,'1. KOLO SOUTĚŽE TABULKA'!$C$41,IF('1. KOLO SOUTĚŽE TABULKA'!$H$42=7,'1. KOLO SOUTĚŽE TABULKA'!$C$42,IF('1. KOLO SOUTĚŽE TABULKA'!$H$43=7,'1. KOLO SOUTĚŽE TABULKA'!$C$43,IF('1. KOLO SOUTĚŽE TABULKA'!$H$44=7,'1. KOLO SOUTĚŽE TABULKA'!$C$44,IF('1. KOLO SOUTĚŽE TABULKA'!$H$45=7,'1. KOLO SOUTĚŽE TABULKA'!$C$45,IF('1. KOLO SOUTĚŽE TABULKA'!$H$46=7,'1. KOLO SOUTĚŽE TABULKA'!$C$46,IF('1. KOLO SOUTĚŽE TABULKA'!$H$47=7,'1. KOLO SOUTĚŽE TABULKA'!$C$47,IF('1. KOLO SOUTĚŽE TABULKA'!$H$48=7,'1. KOLO SOUTĚŽE TABULKA'!$C$48,IF('1. KOLO SOUTĚŽE TABULKA'!$H$49=7,'1. KOLO SOUTĚŽE TABULKA'!$C$49,IF('1. KOLO SOUTĚŽE TABULKA'!$H$50=7,'1. KOLO SOUTĚŽE TABULKA'!$C$50,IF('1. KOLO SOUTĚŽE TABULKA'!$H$51=7,'1. KOLO SOUTĚŽE TABULKA'!$C$51,IF('1. KOLO SOUTĚŽE TABULKA'!$H$52=7,'1. KOLO SOUTĚŽE TABULKA'!$C$52,IF('1. KOLO SOUTĚŽE TABULKA'!$H$53=7,'1. KOLO SOUTĚŽE TABULKA'!$C$53,IF('1. KOLO SOUTĚŽE TABULKA'!$H$54=7,'1. KOLO SOUTĚŽE TABULKA'!$C$54,IF('1. KOLO SOUTĚŽE TABULKA'!$H$55=7,'1. KOLO SOUTĚŽE TABULKA'!$C$55,IF('1. KOLO SOUTĚŽE TABULKA'!$H$56=7,'1. KOLO SOUTĚŽE TABULKA'!$C$56,IF('1. KOLO SOUTĚŽE TABULKA'!$H$57=7,'1. KOLO SOUTĚŽE TABULKA'!$C$57,IF('1. KOLO SOUTĚŽE TABULKA'!$H$58=7,'1. KOLO SOUTĚŽE TABULKA'!$C$58,IF('1. KOLO SOUTĚŽE TABULKA'!$H$59=7,'1. KOLO SOUTĚŽE TABULKA'!$C$59,IF('1. KOLO SOUTĚŽE TABULKA'!$H$60=7,'1. KOLO SOUTĚŽE TABULKA'!$C$60,IF('1. KOLO SOUTĚŽE TABULKA'!$H$61=7,'1. KOLO SOUTĚŽE TABULKA'!$C$61,IF('1. KOLO SOUTĚŽE TABULKA'!$H$62=7,'1. KOLO SOUTĚŽE TABULKA'!$C$62,IF('1. KOLO SOUTĚŽE TABULKA'!$H$63=7,'1. KOLO SOUTĚŽE TABULKA'!$C$63,IF('1. KOLO SOUTĚŽE TABULKA'!$H$64=7,'1. KOLO SOUTĚŽE TABULKA'!$C$64,"-"))))))))))))))))))))))))))))))))))))))))))))))))))))))))))))</f>
        <v>Maniaci</v>
      </c>
      <c r="E23" s="37" t="s">
        <v>112</v>
      </c>
      <c r="F23" s="26"/>
      <c r="G23" s="41" t="str">
        <f>IF(E23="V",D23,IF(E24="V",D24,""))</f>
        <v>Maniaci</v>
      </c>
      <c r="H23" s="38"/>
      <c r="I23" s="68"/>
      <c r="J23" s="71"/>
      <c r="K23" s="46"/>
      <c r="L23" s="67"/>
      <c r="M23" s="56"/>
      <c r="N23" s="22"/>
      <c r="O23" s="14"/>
      <c r="P23" s="86"/>
      <c r="Q23" s="22"/>
      <c r="R23" s="67"/>
      <c r="S23" s="87" t="str">
        <f>IF(Q17="V",P17,IF(Q27="V",P27,""))</f>
        <v xml:space="preserve">Škvorečáci </v>
      </c>
      <c r="T23" s="87"/>
      <c r="U23" s="87"/>
      <c r="V23" s="87"/>
      <c r="W23" s="14"/>
      <c r="X23" s="5"/>
      <c r="Y23" s="5"/>
      <c r="Z23" s="5"/>
      <c r="AA23" s="5"/>
      <c r="AB23" s="5"/>
    </row>
    <row r="24" spans="1:28" ht="18" customHeight="1" x14ac:dyDescent="0.35">
      <c r="A24" s="17"/>
      <c r="B24" s="75"/>
      <c r="C24" s="39">
        <v>10</v>
      </c>
      <c r="D24" s="42" t="str">
        <f>IF('1. KOLO SOUTĚŽE TABULKA'!$H$5=10,'1. KOLO SOUTĚŽE TABULKA'!$C$5,IF('1. KOLO SOUTĚŽE TABULKA'!$H$6=10,'1. KOLO SOUTĚŽE TABULKA'!$C$6,IF('1. KOLO SOUTĚŽE TABULKA'!$H$7=10,'1. KOLO SOUTĚŽE TABULKA'!$C$7,IF('1. KOLO SOUTĚŽE TABULKA'!$H$8=10,'1. KOLO SOUTĚŽE TABULKA'!$C$8,IF('1. KOLO SOUTĚŽE TABULKA'!$H$9=10,'1. KOLO SOUTĚŽE TABULKA'!$C$9,IF('1. KOLO SOUTĚŽE TABULKA'!$H$10=10,'1. KOLO SOUTĚŽE TABULKA'!$C$10,IF('1. KOLO SOUTĚŽE TABULKA'!$H$11=10,'1. KOLO SOUTĚŽE TABULKA'!$C$11,IF('1. KOLO SOUTĚŽE TABULKA'!$H$12=10,'1. KOLO SOUTĚŽE TABULKA'!$C$12,IF('1. KOLO SOUTĚŽE TABULKA'!$H$13=10,'1. KOLO SOUTĚŽE TABULKA'!$C$13,IF('1. KOLO SOUTĚŽE TABULKA'!$H$14=10,'1. KOLO SOUTĚŽE TABULKA'!$C$14,IF('1. KOLO SOUTĚŽE TABULKA'!$H$15=10,'1. KOLO SOUTĚŽE TABULKA'!$C$15,IF('1. KOLO SOUTĚŽE TABULKA'!$H$16=10,'1. KOLO SOUTĚŽE TABULKA'!$C$16,IF('1. KOLO SOUTĚŽE TABULKA'!$H$17=10,'1. KOLO SOUTĚŽE TABULKA'!$C$17,IF('1. KOLO SOUTĚŽE TABULKA'!$H$18=10,'1. KOLO SOUTĚŽE TABULKA'!$C$18,IF('1. KOLO SOUTĚŽE TABULKA'!$H$19=10,'1. KOLO SOUTĚŽE TABULKA'!$C$19,IF('1. KOLO SOUTĚŽE TABULKA'!$H$20=10,'1. KOLO SOUTĚŽE TABULKA'!$C$20,IF('1. KOLO SOUTĚŽE TABULKA'!$H$21=10,'1. KOLO SOUTĚŽE TABULKA'!$C$21,IF('1. KOLO SOUTĚŽE TABULKA'!$H$22=10,'1. KOLO SOUTĚŽE TABULKA'!$C$22,IF('1. KOLO SOUTĚŽE TABULKA'!$H$23=10,'1. KOLO SOUTĚŽE TABULKA'!$C$23,IF('1. KOLO SOUTĚŽE TABULKA'!$H$24=10,'1. KOLO SOUTĚŽE TABULKA'!$C$24,IF('1. KOLO SOUTĚŽE TABULKA'!$H$25=10,'1. KOLO SOUTĚŽE TABULKA'!$C$25,IF('1. KOLO SOUTĚŽE TABULKA'!$H$26=10,'1. KOLO SOUTĚŽE TABULKA'!$C$26,IF('1. KOLO SOUTĚŽE TABULKA'!$H$27=10,'1. KOLO SOUTĚŽE TABULKA'!$C$27,IF('1. KOLO SOUTĚŽE TABULKA'!$H$28=10,'1. KOLO SOUTĚŽE TABULKA'!$C$28,IF('1. KOLO SOUTĚŽE TABULKA'!$H$29=10,'1. KOLO SOUTĚŽE TABULKA'!$C$29,IF('1. KOLO SOUTĚŽE TABULKA'!$H$30=10,'1. KOLO SOUTĚŽE TABULKA'!$C$30,IF('1. KOLO SOUTĚŽE TABULKA'!$H$31=10,'1. KOLO SOUTĚŽE TABULKA'!$C$31,IF('1. KOLO SOUTĚŽE TABULKA'!$H$32=10,'1. KOLO SOUTĚŽE TABULKA'!$C$32,IF('1. KOLO SOUTĚŽE TABULKA'!$H$33=10,'1. KOLO SOUTĚŽE TABULKA'!$C$33,IF('1. KOLO SOUTĚŽE TABULKA'!$H$34=10,'1. KOLO SOUTĚŽE TABULKA'!$C$34,IF('1. KOLO SOUTĚŽE TABULKA'!$H$35=10,'1. KOLO SOUTĚŽE TABULKA'!$C$35,IF('1. KOLO SOUTĚŽE TABULKA'!$H$36=10,'1. KOLO SOUTĚŽE TABULKA'!$C$36,IF('1. KOLO SOUTĚŽE TABULKA'!$H$37=10,'1. KOLO SOUTĚŽE TABULKA'!$C$37,IF('1. KOLO SOUTĚŽE TABULKA'!$H$38=10,'1. KOLO SOUTĚŽE TABULKA'!$C$38,IF('1. KOLO SOUTĚŽE TABULKA'!$H$39=10,'1. KOLO SOUTĚŽE TABULKA'!$C$39,IF('1. KOLO SOUTĚŽE TABULKA'!$H$40=10,'1. KOLO SOUTĚŽE TABULKA'!$C$40,IF('1. KOLO SOUTĚŽE TABULKA'!$H$41=10,'1. KOLO SOUTĚŽE TABULKA'!$C$41,IF('1. KOLO SOUTĚŽE TABULKA'!$H$42=10,'1. KOLO SOUTĚŽE TABULKA'!$C$42,IF('1. KOLO SOUTĚŽE TABULKA'!$H$43=10,'1. KOLO SOUTĚŽE TABULKA'!$C$43,IF('1. KOLO SOUTĚŽE TABULKA'!$H$44=10,'1. KOLO SOUTĚŽE TABULKA'!$C$44,IF('1. KOLO SOUTĚŽE TABULKA'!$H$45=10,'1. KOLO SOUTĚŽE TABULKA'!$C$45,IF('1. KOLO SOUTĚŽE TABULKA'!$H$46=10,'1. KOLO SOUTĚŽE TABULKA'!$C$46,IF('1. KOLO SOUTĚŽE TABULKA'!$H$47=10,'1. KOLO SOUTĚŽE TABULKA'!$C$47,IF('1. KOLO SOUTĚŽE TABULKA'!$H$48=10,'1. KOLO SOUTĚŽE TABULKA'!$C$48,IF('1. KOLO SOUTĚŽE TABULKA'!$H$49=10,'1. KOLO SOUTĚŽE TABULKA'!$C$49,IF('1. KOLO SOUTĚŽE TABULKA'!$H$50=10,'1. KOLO SOUTĚŽE TABULKA'!$C$50,IF('1. KOLO SOUTĚŽE TABULKA'!$H$51=10,'1. KOLO SOUTĚŽE TABULKA'!$C$51,IF('1. KOLO SOUTĚŽE TABULKA'!$H$52=10,'1. KOLO SOUTĚŽE TABULKA'!$C$52,IF('1. KOLO SOUTĚŽE TABULKA'!$H$53=10,'1. KOLO SOUTĚŽE TABULKA'!$C$53,IF('1. KOLO SOUTĚŽE TABULKA'!$H$54=10,'1. KOLO SOUTĚŽE TABULKA'!$C$54,IF('1. KOLO SOUTĚŽE TABULKA'!$H$55=10,'1. KOLO SOUTĚŽE TABULKA'!$C$55,IF('1. KOLO SOUTĚŽE TABULKA'!$H$56=10,'1. KOLO SOUTĚŽE TABULKA'!$C$56,IF('1. KOLO SOUTĚŽE TABULKA'!$H$57=10,'1. KOLO SOUTĚŽE TABULKA'!$C$57,IF('1. KOLO SOUTĚŽE TABULKA'!$H$58=10,'1. KOLO SOUTĚŽE TABULKA'!$C$58,IF('1. KOLO SOUTĚŽE TABULKA'!$H$59=10,'1. KOLO SOUTĚŽE TABULKA'!$C$59,IF('1. KOLO SOUTĚŽE TABULKA'!$H$60=10,'1. KOLO SOUTĚŽE TABULKA'!$C$60,IF('1. KOLO SOUTĚŽE TABULKA'!$H$61=10,'1. KOLO SOUTĚŽE TABULKA'!$C$61,IF('1. KOLO SOUTĚŽE TABULKA'!$H$62=10,'1. KOLO SOUTĚŽE TABULKA'!$C$62,IF('1. KOLO SOUTĚŽE TABULKA'!$H$63=10,'1. KOLO SOUTĚŽE TABULKA'!$C$63,IF('1. KOLO SOUTĚŽE TABULKA'!$H$64=10,'1. KOLO SOUTĚŽE TABULKA'!$C$64,"-"))))))))))))))))))))))))))))))))))))))))))))))))))))))))))))</f>
        <v>E-suba</v>
      </c>
      <c r="E24" s="37"/>
      <c r="F24" s="25"/>
      <c r="G24" s="69" t="s">
        <v>65</v>
      </c>
      <c r="H24" s="43"/>
      <c r="I24" s="68"/>
      <c r="J24" s="41" t="str">
        <f>IF(H23="V",G23,IF(H27="V",G27,""))</f>
        <v>WZM Team</v>
      </c>
      <c r="K24" s="38"/>
      <c r="L24" s="67"/>
      <c r="M24" s="56"/>
      <c r="N24" s="22"/>
      <c r="O24" s="14"/>
      <c r="P24" s="80" t="s">
        <v>58</v>
      </c>
      <c r="Q24" s="22"/>
      <c r="R24" s="67"/>
      <c r="S24" s="87"/>
      <c r="T24" s="87"/>
      <c r="U24" s="87"/>
      <c r="V24" s="87"/>
      <c r="W24" s="14"/>
      <c r="X24" s="5"/>
      <c r="Y24" s="5"/>
      <c r="Z24" s="5"/>
      <c r="AA24" s="5"/>
      <c r="AB24" s="5"/>
    </row>
    <row r="25" spans="1:28" ht="4.95" customHeight="1" x14ac:dyDescent="0.35">
      <c r="A25" s="17"/>
      <c r="B25" s="14"/>
      <c r="C25" s="14"/>
      <c r="D25" s="44"/>
      <c r="E25" s="22"/>
      <c r="F25" s="14"/>
      <c r="G25" s="70"/>
      <c r="H25" s="45"/>
      <c r="I25" s="31"/>
      <c r="J25" s="56"/>
      <c r="K25" s="22"/>
      <c r="L25" s="14"/>
      <c r="M25" s="56"/>
      <c r="N25" s="22"/>
      <c r="O25" s="14"/>
      <c r="P25" s="80"/>
      <c r="Q25" s="22"/>
      <c r="R25" s="67"/>
      <c r="S25" s="14"/>
      <c r="T25" s="22"/>
      <c r="U25" s="14"/>
      <c r="V25" s="14"/>
      <c r="W25" s="14"/>
      <c r="X25" s="5"/>
      <c r="Y25" s="5"/>
      <c r="Z25" s="5"/>
      <c r="AA25" s="5"/>
      <c r="AB25" s="5"/>
    </row>
    <row r="26" spans="1:28" ht="18.75" customHeight="1" x14ac:dyDescent="0.35">
      <c r="A26" s="17"/>
      <c r="B26" s="74" t="s">
        <v>53</v>
      </c>
      <c r="C26" s="39">
        <v>15</v>
      </c>
      <c r="D26" s="40" t="s">
        <v>123</v>
      </c>
      <c r="E26" s="37"/>
      <c r="F26" s="26"/>
      <c r="G26" s="71"/>
      <c r="H26" s="46"/>
      <c r="I26" s="67"/>
      <c r="J26" s="56"/>
      <c r="K26" s="22"/>
      <c r="L26" s="14"/>
      <c r="M26" s="56"/>
      <c r="N26" s="22"/>
      <c r="O26" s="14"/>
      <c r="P26" s="81"/>
      <c r="Q26" s="22"/>
      <c r="R26" s="67"/>
      <c r="S26" s="84" t="s">
        <v>124</v>
      </c>
      <c r="T26" s="84"/>
      <c r="U26" s="84"/>
      <c r="V26" s="84"/>
      <c r="W26" s="14"/>
      <c r="X26" s="5"/>
      <c r="Y26" s="5"/>
      <c r="Z26" s="5"/>
      <c r="AA26" s="5"/>
      <c r="AB26" s="5"/>
    </row>
    <row r="27" spans="1:28" x14ac:dyDescent="0.35">
      <c r="A27" s="17"/>
      <c r="B27" s="75"/>
      <c r="C27" s="39">
        <v>2</v>
      </c>
      <c r="D27" s="42" t="str">
        <f>IF('1. KOLO SOUTĚŽE TABULKA'!$H$5=2,'1. KOLO SOUTĚŽE TABULKA'!$C$5,IF('1. KOLO SOUTĚŽE TABULKA'!$H$6=2,'1. KOLO SOUTĚŽE TABULKA'!$C$6,IF('1. KOLO SOUTĚŽE TABULKA'!$H$7=2,'1. KOLO SOUTĚŽE TABULKA'!$C$7,IF('1. KOLO SOUTĚŽE TABULKA'!$H$8=2,'1. KOLO SOUTĚŽE TABULKA'!$C$8,IF('1. KOLO SOUTĚŽE TABULKA'!$H$9=2,'1. KOLO SOUTĚŽE TABULKA'!$C$9,IF('1. KOLO SOUTĚŽE TABULKA'!$H$10=2,'1. KOLO SOUTĚŽE TABULKA'!$C$10,IF('1. KOLO SOUTĚŽE TABULKA'!$H$11=2,'1. KOLO SOUTĚŽE TABULKA'!$C$11,IF('1. KOLO SOUTĚŽE TABULKA'!$H$12=2,'1. KOLO SOUTĚŽE TABULKA'!$C$12,IF('1. KOLO SOUTĚŽE TABULKA'!$H$13=2,'1. KOLO SOUTĚŽE TABULKA'!$C$13,IF('1. KOLO SOUTĚŽE TABULKA'!$H$14=2,'1. KOLO SOUTĚŽE TABULKA'!$C$14,IF('1. KOLO SOUTĚŽE TABULKA'!$H$15=2,'1. KOLO SOUTĚŽE TABULKA'!$C$15,IF('1. KOLO SOUTĚŽE TABULKA'!$H$16=2,'1. KOLO SOUTĚŽE TABULKA'!$C$16,IF('1. KOLO SOUTĚŽE TABULKA'!$H$17=2,'1. KOLO SOUTĚŽE TABULKA'!$C$17,IF('1. KOLO SOUTĚŽE TABULKA'!$H$18=2,'1. KOLO SOUTĚŽE TABULKA'!$C$18,IF('1. KOLO SOUTĚŽE TABULKA'!$H$19=2,'1. KOLO SOUTĚŽE TABULKA'!$C$19,IF('1. KOLO SOUTĚŽE TABULKA'!$H$20=2,'1. KOLO SOUTĚŽE TABULKA'!$C$20,IF('1. KOLO SOUTĚŽE TABULKA'!$H$21=2,'1. KOLO SOUTĚŽE TABULKA'!$C$21,IF('1. KOLO SOUTĚŽE TABULKA'!$H$22=2,'1. KOLO SOUTĚŽE TABULKA'!$C$22,IF('1. KOLO SOUTĚŽE TABULKA'!$H$23=2,'1. KOLO SOUTĚŽE TABULKA'!$C$23,IF('1. KOLO SOUTĚŽE TABULKA'!$H$24=2,'1. KOLO SOUTĚŽE TABULKA'!$C$24,IF('1. KOLO SOUTĚŽE TABULKA'!$H$25=2,'1. KOLO SOUTĚŽE TABULKA'!$C$25,IF('1. KOLO SOUTĚŽE TABULKA'!$H$26=2,'1. KOLO SOUTĚŽE TABULKA'!$C$26,IF('1. KOLO SOUTĚŽE TABULKA'!$H$27=2,'1. KOLO SOUTĚŽE TABULKA'!$C$27,IF('1. KOLO SOUTĚŽE TABULKA'!$H$28=2,'1. KOLO SOUTĚŽE TABULKA'!$C$28,IF('1. KOLO SOUTĚŽE TABULKA'!$H$29=2,'1. KOLO SOUTĚŽE TABULKA'!$C$29,IF('1. KOLO SOUTĚŽE TABULKA'!$H$30=2,'1. KOLO SOUTĚŽE TABULKA'!$C$30,IF('1. KOLO SOUTĚŽE TABULKA'!$H$31=2,'1. KOLO SOUTĚŽE TABULKA'!$C$31,IF('1. KOLO SOUTĚŽE TABULKA'!$H$32=2,'1. KOLO SOUTĚŽE TABULKA'!$C$32,IF('1. KOLO SOUTĚŽE TABULKA'!$H$33=2,'1. KOLO SOUTĚŽE TABULKA'!$C$33,IF('1. KOLO SOUTĚŽE TABULKA'!$H$34=2,'1. KOLO SOUTĚŽE TABULKA'!$C$34,IF('1. KOLO SOUTĚŽE TABULKA'!$H$35=2,'1. KOLO SOUTĚŽE TABULKA'!$C$35,IF('1. KOLO SOUTĚŽE TABULKA'!$H$36=2,'1. KOLO SOUTĚŽE TABULKA'!$C$36,IF('1. KOLO SOUTĚŽE TABULKA'!$H$37=2,'1. KOLO SOUTĚŽE TABULKA'!$C$37,IF('1. KOLO SOUTĚŽE TABULKA'!$H$38=2,'1. KOLO SOUTĚŽE TABULKA'!$C$38,IF('1. KOLO SOUTĚŽE TABULKA'!$H$39=2,'1. KOLO SOUTĚŽE TABULKA'!$C$39,IF('1. KOLO SOUTĚŽE TABULKA'!$H$40=2,'1. KOLO SOUTĚŽE TABULKA'!$C$40,IF('1. KOLO SOUTĚŽE TABULKA'!$H$41=2,'1. KOLO SOUTĚŽE TABULKA'!$C$41,IF('1. KOLO SOUTĚŽE TABULKA'!$H$42=2,'1. KOLO SOUTĚŽE TABULKA'!$C$42,IF('1. KOLO SOUTĚŽE TABULKA'!$H$43=2,'1. KOLO SOUTĚŽE TABULKA'!$C$43,IF('1. KOLO SOUTĚŽE TABULKA'!$H$44=2,'1. KOLO SOUTĚŽE TABULKA'!$C$44,IF('1. KOLO SOUTĚŽE TABULKA'!$H$45=2,'1. KOLO SOUTĚŽE TABULKA'!$C$45,IF('1. KOLO SOUTĚŽE TABULKA'!$H$46=2,'1. KOLO SOUTĚŽE TABULKA'!$C$46,IF('1. KOLO SOUTĚŽE TABULKA'!$H$47=2,'1. KOLO SOUTĚŽE TABULKA'!$C$47,IF('1. KOLO SOUTĚŽE TABULKA'!$H$48=2,'1. KOLO SOUTĚŽE TABULKA'!$C$48,IF('1. KOLO SOUTĚŽE TABULKA'!$H$49=2,'1. KOLO SOUTĚŽE TABULKA'!$C$49,IF('1. KOLO SOUTĚŽE TABULKA'!$H$50=2,'1. KOLO SOUTĚŽE TABULKA'!$C$50,IF('1. KOLO SOUTĚŽE TABULKA'!$H$51=2,'1. KOLO SOUTĚŽE TABULKA'!$C$51,IF('1. KOLO SOUTĚŽE TABULKA'!$H$52=2,'1. KOLO SOUTĚŽE TABULKA'!$C$52,IF('1. KOLO SOUTĚŽE TABULKA'!$H$53=2,'1. KOLO SOUTĚŽE TABULKA'!$C$53,IF('1. KOLO SOUTĚŽE TABULKA'!$H$54=2,'1. KOLO SOUTĚŽE TABULKA'!$C$54,IF('1. KOLO SOUTĚŽE TABULKA'!$H$55=2,'1. KOLO SOUTĚŽE TABULKA'!$C$55,IF('1. KOLO SOUTĚŽE TABULKA'!$H$56=2,'1. KOLO SOUTĚŽE TABULKA'!$C$56,IF('1. KOLO SOUTĚŽE TABULKA'!$H$57=2,'1. KOLO SOUTĚŽE TABULKA'!$C$57,IF('1. KOLO SOUTĚŽE TABULKA'!$H$58=2,'1. KOLO SOUTĚŽE TABULKA'!$C$58,IF('1. KOLO SOUTĚŽE TABULKA'!$H$59=2,'1. KOLO SOUTĚŽE TABULKA'!$C$59,IF('1. KOLO SOUTĚŽE TABULKA'!$H$60=2,'1. KOLO SOUTĚŽE TABULKA'!$C$60,IF('1. KOLO SOUTĚŽE TABULKA'!$H$61=2,'1. KOLO SOUTĚŽE TABULKA'!$C$61,IF('1. KOLO SOUTĚŽE TABULKA'!$H$62=2,'1. KOLO SOUTĚŽE TABULKA'!$C$62,IF('1. KOLO SOUTĚŽE TABULKA'!$H$63=2,'1. KOLO SOUTĚŽE TABULKA'!$C$63,IF('1. KOLO SOUTĚŽE TABULKA'!$H$64=2,'1. KOLO SOUTĚŽE TABULKA'!$C$64,"-"))))))))))))))))))))))))))))))))))))))))))))))))))))))))))))</f>
        <v>WZM Team</v>
      </c>
      <c r="E27" s="37" t="s">
        <v>112</v>
      </c>
      <c r="F27" s="25"/>
      <c r="G27" s="41" t="str">
        <f>IF(E26="V",D26,IF(E27="V",D27,""))</f>
        <v>WZM Team</v>
      </c>
      <c r="H27" s="38" t="s">
        <v>112</v>
      </c>
      <c r="I27" s="67"/>
      <c r="J27" s="56"/>
      <c r="K27" s="22"/>
      <c r="L27" s="14"/>
      <c r="M27" s="56"/>
      <c r="N27" s="22"/>
      <c r="O27" s="14"/>
      <c r="P27" s="40" t="str">
        <f>V38</f>
        <v>ROBIQ</v>
      </c>
      <c r="Q27" s="38"/>
      <c r="R27" s="67"/>
      <c r="S27" s="84"/>
      <c r="T27" s="84"/>
      <c r="U27" s="84"/>
      <c r="V27" s="84"/>
      <c r="W27" s="14"/>
      <c r="X27" s="5"/>
      <c r="Y27" s="5"/>
      <c r="Z27" s="5"/>
      <c r="AA27" s="5"/>
      <c r="AB27" s="5"/>
    </row>
    <row r="28" spans="1:28" ht="4.95" customHeight="1" x14ac:dyDescent="0.35">
      <c r="A28" s="56"/>
      <c r="B28" s="14"/>
      <c r="C28" s="14"/>
      <c r="D28" s="44"/>
      <c r="E28" s="22"/>
      <c r="F28" s="14"/>
      <c r="G28" s="56"/>
      <c r="H28" s="22"/>
      <c r="I28" s="14"/>
      <c r="J28" s="56"/>
      <c r="K28" s="22"/>
      <c r="L28" s="14"/>
      <c r="M28" s="56"/>
      <c r="N28" s="22"/>
      <c r="O28" s="14"/>
      <c r="P28" s="51"/>
      <c r="Q28" s="52"/>
      <c r="R28" s="15"/>
      <c r="S28" s="84"/>
      <c r="T28" s="84"/>
      <c r="U28" s="84"/>
      <c r="V28" s="84"/>
      <c r="W28" s="14"/>
      <c r="X28" s="5"/>
      <c r="Y28" s="5"/>
      <c r="Z28" s="5"/>
      <c r="AA28" s="5"/>
      <c r="AB28" s="5"/>
    </row>
    <row r="29" spans="1:28" x14ac:dyDescent="0.35">
      <c r="A29" s="14"/>
      <c r="B29" s="15"/>
      <c r="C29" s="16"/>
      <c r="D29" s="15"/>
      <c r="E29" s="20"/>
      <c r="F29" s="17"/>
      <c r="G29" s="17"/>
      <c r="H29" s="21"/>
      <c r="I29" s="17"/>
      <c r="J29" s="17"/>
      <c r="K29" s="21"/>
      <c r="L29" s="17"/>
      <c r="M29" s="17"/>
      <c r="N29" s="21"/>
      <c r="O29" s="17"/>
      <c r="P29" s="17"/>
      <c r="Q29" s="21"/>
      <c r="R29" s="17"/>
      <c r="S29" s="14"/>
      <c r="T29" s="20"/>
      <c r="U29" s="16"/>
      <c r="V29" s="14"/>
      <c r="W29" s="14"/>
      <c r="X29" s="5"/>
      <c r="Y29" s="5"/>
      <c r="Z29" s="5"/>
      <c r="AA29" s="5"/>
      <c r="AB29" s="5"/>
    </row>
    <row r="30" spans="1:28" ht="18" customHeight="1" x14ac:dyDescent="0.35">
      <c r="A30" s="14"/>
      <c r="B30" s="22"/>
      <c r="C30" s="22"/>
      <c r="D30" s="57" t="s">
        <v>41</v>
      </c>
      <c r="E30" s="22"/>
      <c r="F30" s="22"/>
      <c r="G30" s="57" t="s">
        <v>40</v>
      </c>
      <c r="H30" s="22"/>
      <c r="I30" s="22"/>
      <c r="J30" s="57" t="s">
        <v>39</v>
      </c>
      <c r="K30" s="22"/>
      <c r="L30" s="14"/>
      <c r="M30" s="57" t="s">
        <v>38</v>
      </c>
      <c r="N30" s="22"/>
      <c r="O30" s="14"/>
      <c r="P30" s="57" t="s">
        <v>37</v>
      </c>
      <c r="Q30" s="29"/>
      <c r="R30" s="30"/>
      <c r="S30" s="57" t="s">
        <v>36</v>
      </c>
      <c r="T30" s="20"/>
      <c r="U30" s="16"/>
      <c r="V30" s="57"/>
      <c r="W30" s="14"/>
      <c r="X30" s="5"/>
      <c r="Y30" s="5"/>
      <c r="Z30" s="5"/>
      <c r="AA30" s="5"/>
      <c r="AB30" s="5"/>
    </row>
    <row r="31" spans="1:28" ht="18" customHeight="1" x14ac:dyDescent="0.35">
      <c r="A31" s="17"/>
      <c r="B31" s="54" t="s">
        <v>46</v>
      </c>
      <c r="C31" s="24"/>
      <c r="D31" s="18" t="str">
        <f>IF(E5="V",D6,IF(E6="V",D5,""))</f>
        <v>-</v>
      </c>
      <c r="E31" s="37"/>
      <c r="F31" s="68"/>
      <c r="G31" s="18" t="str">
        <f>IF(E31="V",D31,IF(E35="V",D35,""))</f>
        <v>SKYENCE</v>
      </c>
      <c r="H31" s="37"/>
      <c r="I31" s="68"/>
      <c r="J31" s="14"/>
      <c r="K31" s="22"/>
      <c r="L31" s="14"/>
      <c r="M31" s="14"/>
      <c r="N31" s="22"/>
      <c r="O31" s="14"/>
      <c r="P31" s="14"/>
      <c r="Q31" s="29"/>
      <c r="R31" s="30"/>
      <c r="S31" s="14">
        <v>1</v>
      </c>
      <c r="T31" s="22"/>
      <c r="U31" s="16"/>
      <c r="V31" s="14"/>
      <c r="W31" s="14"/>
      <c r="X31" s="5"/>
      <c r="Y31" s="5"/>
      <c r="Z31" s="5"/>
      <c r="AA31" s="5"/>
      <c r="AB31" s="5"/>
    </row>
    <row r="32" spans="1:28" ht="18" customHeight="1" x14ac:dyDescent="0.35">
      <c r="A32" s="17"/>
      <c r="B32" s="55"/>
      <c r="C32" s="25"/>
      <c r="D32" s="69" t="s">
        <v>56</v>
      </c>
      <c r="E32" s="22"/>
      <c r="F32" s="68"/>
      <c r="G32" s="69" t="s">
        <v>66</v>
      </c>
      <c r="H32" s="22"/>
      <c r="I32" s="68"/>
      <c r="J32" s="15"/>
      <c r="K32" s="22"/>
      <c r="L32" s="14"/>
      <c r="M32" s="14"/>
      <c r="N32" s="22"/>
      <c r="O32" s="14"/>
      <c r="P32" s="14"/>
      <c r="Q32" s="29"/>
      <c r="R32" s="30"/>
      <c r="S32" s="14"/>
      <c r="T32" s="22"/>
      <c r="U32" s="16"/>
      <c r="V32" s="14"/>
      <c r="W32" s="14"/>
      <c r="X32" s="5"/>
      <c r="Y32" s="5"/>
      <c r="Z32" s="5"/>
      <c r="AA32" s="5"/>
      <c r="AB32" s="5"/>
    </row>
    <row r="33" spans="1:28" ht="4.95" customHeight="1" x14ac:dyDescent="0.35">
      <c r="A33" s="17"/>
      <c r="B33" s="14"/>
      <c r="C33" s="14"/>
      <c r="D33" s="70"/>
      <c r="E33" s="22"/>
      <c r="F33" s="31"/>
      <c r="G33" s="70"/>
      <c r="H33" s="22"/>
      <c r="I33" s="31"/>
      <c r="J33" s="14"/>
      <c r="K33" s="22"/>
      <c r="L33" s="14"/>
      <c r="M33" s="14"/>
      <c r="N33" s="22"/>
      <c r="O33" s="14"/>
      <c r="P33" s="14"/>
      <c r="Q33" s="29"/>
      <c r="R33" s="30"/>
      <c r="S33" s="14"/>
      <c r="T33" s="22"/>
      <c r="U33" s="16"/>
      <c r="V33" s="14"/>
      <c r="W33" s="14"/>
      <c r="X33" s="5"/>
      <c r="Y33" s="5"/>
      <c r="Z33" s="5"/>
      <c r="AA33" s="5"/>
      <c r="AB33" s="5"/>
    </row>
    <row r="34" spans="1:28" ht="18" customHeight="1" x14ac:dyDescent="0.35">
      <c r="A34" s="17"/>
      <c r="B34" s="54" t="s">
        <v>47</v>
      </c>
      <c r="C34" s="26"/>
      <c r="D34" s="70"/>
      <c r="E34" s="22"/>
      <c r="F34" s="67"/>
      <c r="G34" s="71"/>
      <c r="H34" s="32"/>
      <c r="I34" s="67"/>
      <c r="J34" s="18" t="str">
        <f>IF(H31="V",G31,IF(H35="V",G35,""))</f>
        <v>Maniaci</v>
      </c>
      <c r="K34" s="37"/>
      <c r="L34" s="68"/>
      <c r="M34" s="14"/>
      <c r="N34" s="22"/>
      <c r="O34" s="14"/>
      <c r="P34" s="14"/>
      <c r="Q34" s="29"/>
      <c r="R34" s="33"/>
      <c r="S34" s="18" t="str">
        <f>IF(N11="V",M21,IF(N21="V",M11,""))</f>
        <v>Linux team</v>
      </c>
      <c r="T34" s="23"/>
      <c r="U34" s="68"/>
      <c r="V34" s="14"/>
      <c r="W34" s="14"/>
      <c r="X34" s="5"/>
      <c r="Y34" s="5"/>
      <c r="Z34" s="5"/>
      <c r="AA34" s="5"/>
      <c r="AB34" s="5"/>
    </row>
    <row r="35" spans="1:28" ht="18.75" customHeight="1" x14ac:dyDescent="0.35">
      <c r="A35" s="17"/>
      <c r="B35" s="55"/>
      <c r="C35" s="25"/>
      <c r="D35" s="18" t="str">
        <f>IF(E8="V",D9,IF(E9="V",D8,""))</f>
        <v>SKYENCE</v>
      </c>
      <c r="E35" s="37" t="s">
        <v>112</v>
      </c>
      <c r="F35" s="67"/>
      <c r="G35" s="18" t="str">
        <f>IF(H23="V",G27,IF(H27="V",G23,""))</f>
        <v>Maniaci</v>
      </c>
      <c r="H35" s="37" t="s">
        <v>112</v>
      </c>
      <c r="I35" s="67"/>
      <c r="J35" s="69" t="s">
        <v>67</v>
      </c>
      <c r="K35" s="22"/>
      <c r="L35" s="68"/>
      <c r="M35" s="18" t="str">
        <f>IF(K34="V",J34,IF(K38="V",J38,""))</f>
        <v>Vrakoslav</v>
      </c>
      <c r="N35" s="37" t="s">
        <v>112</v>
      </c>
      <c r="O35" s="68"/>
      <c r="P35" s="14"/>
      <c r="Q35" s="29"/>
      <c r="R35" s="33"/>
      <c r="S35" s="15"/>
      <c r="T35" s="20"/>
      <c r="U35" s="68"/>
      <c r="V35" s="14"/>
      <c r="W35" s="14"/>
      <c r="X35" s="5"/>
      <c r="Y35" s="5"/>
      <c r="Z35" s="5"/>
      <c r="AA35" s="5"/>
      <c r="AB35" s="5"/>
    </row>
    <row r="36" spans="1:28" ht="4.95" customHeight="1" x14ac:dyDescent="0.35">
      <c r="A36" s="17"/>
      <c r="B36" s="14"/>
      <c r="C36" s="14"/>
      <c r="D36" s="27"/>
      <c r="E36" s="22"/>
      <c r="F36" s="14"/>
      <c r="G36" s="56"/>
      <c r="H36" s="22"/>
      <c r="I36" s="14"/>
      <c r="J36" s="70"/>
      <c r="K36" s="22"/>
      <c r="L36" s="31"/>
      <c r="M36" s="14"/>
      <c r="N36" s="22"/>
      <c r="O36" s="68"/>
      <c r="P36" s="14"/>
      <c r="Q36" s="29"/>
      <c r="R36" s="33"/>
      <c r="S36" s="15"/>
      <c r="T36" s="20"/>
      <c r="U36" s="68"/>
      <c r="V36" s="14"/>
      <c r="W36" s="14"/>
      <c r="X36" s="5"/>
      <c r="Y36" s="5"/>
      <c r="Z36" s="5"/>
      <c r="AA36" s="5"/>
      <c r="AB36" s="5"/>
    </row>
    <row r="37" spans="1:28" ht="18" customHeight="1" x14ac:dyDescent="0.35">
      <c r="A37" s="17"/>
      <c r="B37" s="54" t="s">
        <v>48</v>
      </c>
      <c r="C37" s="26"/>
      <c r="D37" s="18" t="str">
        <f>IF(E11="V",D12,IF(E12="V",D11,""))</f>
        <v>GJPáci</v>
      </c>
      <c r="E37" s="37" t="s">
        <v>112</v>
      </c>
      <c r="F37" s="68"/>
      <c r="G37" s="18" t="str">
        <f>IF(E37="V",D37,IF(E41="V",D41,""))</f>
        <v>GJPáci</v>
      </c>
      <c r="H37" s="37"/>
      <c r="I37" s="68"/>
      <c r="J37" s="71"/>
      <c r="K37" s="22"/>
      <c r="L37" s="67"/>
      <c r="M37" s="70" t="s">
        <v>68</v>
      </c>
      <c r="N37" s="22"/>
      <c r="O37" s="68"/>
      <c r="P37" s="14"/>
      <c r="Q37" s="29"/>
      <c r="R37" s="33"/>
      <c r="S37" s="70" t="s">
        <v>69</v>
      </c>
      <c r="T37" s="20"/>
      <c r="U37" s="68"/>
      <c r="V37" s="14"/>
      <c r="W37" s="15"/>
      <c r="X37" s="8"/>
      <c r="Y37" s="5"/>
      <c r="Z37" s="5"/>
      <c r="AA37" s="5"/>
      <c r="AB37" s="5"/>
    </row>
    <row r="38" spans="1:28" ht="18" customHeight="1" x14ac:dyDescent="0.35">
      <c r="A38" s="17"/>
      <c r="B38" s="55"/>
      <c r="C38" s="25"/>
      <c r="D38" s="69" t="s">
        <v>56</v>
      </c>
      <c r="E38" s="22"/>
      <c r="F38" s="68"/>
      <c r="G38" s="69" t="s">
        <v>70</v>
      </c>
      <c r="H38" s="22"/>
      <c r="I38" s="68"/>
      <c r="J38" s="18" t="str">
        <f>IF(H37="V",G37,IF(H41="V",G41,""))</f>
        <v>Vrakoslav</v>
      </c>
      <c r="K38" s="37" t="s">
        <v>112</v>
      </c>
      <c r="L38" s="67"/>
      <c r="M38" s="70"/>
      <c r="N38" s="22"/>
      <c r="O38" s="67"/>
      <c r="P38" s="18" t="str">
        <f>IF(N35="V",M35,IF(N40="V",M40,""))</f>
        <v>Vrakoslav</v>
      </c>
      <c r="Q38" s="23"/>
      <c r="R38" s="72"/>
      <c r="S38" s="70"/>
      <c r="T38" s="20"/>
      <c r="U38" s="67"/>
      <c r="V38" s="18" t="str">
        <f>IF(T34="V",S34,IF(T41="V",S41,""))</f>
        <v>ROBIQ</v>
      </c>
      <c r="W38" s="53"/>
      <c r="X38" s="7"/>
    </row>
    <row r="39" spans="1:28" ht="4.95" customHeight="1" x14ac:dyDescent="0.35">
      <c r="A39" s="17"/>
      <c r="B39" s="14"/>
      <c r="C39" s="14"/>
      <c r="D39" s="70"/>
      <c r="E39" s="22"/>
      <c r="F39" s="31"/>
      <c r="G39" s="70"/>
      <c r="H39" s="22"/>
      <c r="I39" s="31"/>
      <c r="J39" s="56"/>
      <c r="K39" s="22"/>
      <c r="L39" s="14"/>
      <c r="M39" s="70"/>
      <c r="N39" s="22"/>
      <c r="O39" s="67"/>
      <c r="P39" s="14"/>
      <c r="Q39" s="29"/>
      <c r="R39" s="72"/>
      <c r="S39" s="70"/>
      <c r="T39" s="20"/>
      <c r="U39" s="67"/>
      <c r="V39" s="53"/>
      <c r="W39" s="53"/>
      <c r="X39" s="7"/>
    </row>
    <row r="40" spans="1:28" ht="18" customHeight="1" x14ac:dyDescent="0.35">
      <c r="A40" s="17"/>
      <c r="B40" s="54" t="s">
        <v>49</v>
      </c>
      <c r="C40" s="26"/>
      <c r="D40" s="70"/>
      <c r="E40" s="22"/>
      <c r="F40" s="67"/>
      <c r="G40" s="71"/>
      <c r="H40" s="32"/>
      <c r="I40" s="67"/>
      <c r="J40" s="56"/>
      <c r="K40" s="22"/>
      <c r="L40" s="14"/>
      <c r="M40" s="18" t="str">
        <f>IF(K8="V",J12,IF(K12="V",J8,""))</f>
        <v>GBVáci</v>
      </c>
      <c r="N40" s="37"/>
      <c r="O40" s="67"/>
      <c r="P40" s="14"/>
      <c r="Q40" s="29"/>
      <c r="R40" s="72"/>
      <c r="S40" s="15"/>
      <c r="T40" s="20"/>
      <c r="U40" s="67"/>
      <c r="V40" s="78" t="s">
        <v>57</v>
      </c>
      <c r="W40" s="53"/>
      <c r="X40" s="7"/>
      <c r="Y40" s="7"/>
    </row>
    <row r="41" spans="1:28" x14ac:dyDescent="0.35">
      <c r="A41" s="17"/>
      <c r="B41" s="55"/>
      <c r="C41" s="28"/>
      <c r="D41" s="18" t="str">
        <f>IF(E14="V",D15,IF(E15="V",D14,""))</f>
        <v>-</v>
      </c>
      <c r="E41" s="37"/>
      <c r="F41" s="67"/>
      <c r="G41" s="18" t="str">
        <f>IF(H17="V",G21,IF(H21="V",G17,""))</f>
        <v>Vrakoslav</v>
      </c>
      <c r="H41" s="37" t="s">
        <v>112</v>
      </c>
      <c r="I41" s="67"/>
      <c r="J41" s="56"/>
      <c r="K41" s="22"/>
      <c r="L41" s="14"/>
      <c r="M41" s="14"/>
      <c r="N41" s="22"/>
      <c r="O41" s="14"/>
      <c r="P41" s="70" t="s">
        <v>71</v>
      </c>
      <c r="Q41" s="29"/>
      <c r="R41" s="72"/>
      <c r="S41" s="18" t="str">
        <f>IF(Q38="V",P38,IF(Q46="V",P46,""))</f>
        <v>ROBIQ</v>
      </c>
      <c r="T41" s="23" t="s">
        <v>112</v>
      </c>
      <c r="U41" s="67"/>
      <c r="V41" s="78"/>
      <c r="W41" s="53"/>
      <c r="X41" s="7"/>
      <c r="Y41" s="7"/>
    </row>
    <row r="42" spans="1:28" ht="4.95" customHeight="1" x14ac:dyDescent="0.35">
      <c r="A42" s="17"/>
      <c r="B42" s="14"/>
      <c r="C42" s="15"/>
      <c r="D42" s="56"/>
      <c r="E42" s="22"/>
      <c r="F42" s="14"/>
      <c r="G42" s="56"/>
      <c r="H42" s="22"/>
      <c r="I42" s="14"/>
      <c r="J42" s="56"/>
      <c r="K42" s="22"/>
      <c r="L42" s="14"/>
      <c r="M42" s="14"/>
      <c r="N42" s="22"/>
      <c r="O42" s="14"/>
      <c r="P42" s="70"/>
      <c r="Q42" s="29"/>
      <c r="R42" s="34"/>
      <c r="S42" s="14"/>
      <c r="T42" s="22"/>
      <c r="U42" s="14"/>
      <c r="V42" s="78"/>
      <c r="W42" s="53"/>
      <c r="X42" s="7"/>
      <c r="Y42" s="7"/>
    </row>
    <row r="43" spans="1:28" ht="18" customHeight="1" x14ac:dyDescent="0.35">
      <c r="A43" s="17"/>
      <c r="B43" s="54" t="s">
        <v>50</v>
      </c>
      <c r="C43" s="24"/>
      <c r="D43" s="18" t="str">
        <f>IF(E17="V",D18,IF(E18="V",D17,""))</f>
        <v>-</v>
      </c>
      <c r="E43" s="37"/>
      <c r="F43" s="68"/>
      <c r="G43" s="18" t="str">
        <f>IF(E43="V",D43,IF(E47="V",D47,""))</f>
        <v>Lovorobotika 1</v>
      </c>
      <c r="H43" s="37" t="s">
        <v>112</v>
      </c>
      <c r="I43" s="68"/>
      <c r="J43" s="56"/>
      <c r="K43" s="22"/>
      <c r="L43" s="14"/>
      <c r="M43" s="14"/>
      <c r="N43" s="22"/>
      <c r="O43" s="14"/>
      <c r="P43" s="70"/>
      <c r="Q43" s="29"/>
      <c r="R43" s="73"/>
      <c r="S43" s="14"/>
      <c r="T43" s="22"/>
      <c r="U43" s="14"/>
      <c r="V43" s="53"/>
      <c r="W43" s="53"/>
      <c r="X43" s="7"/>
      <c r="Y43" s="7"/>
    </row>
    <row r="44" spans="1:28" ht="18" customHeight="1" x14ac:dyDescent="0.35">
      <c r="A44" s="17"/>
      <c r="B44" s="55"/>
      <c r="C44" s="25"/>
      <c r="D44" s="69" t="s">
        <v>56</v>
      </c>
      <c r="E44" s="22"/>
      <c r="F44" s="68"/>
      <c r="G44" s="69" t="s">
        <v>72</v>
      </c>
      <c r="H44" s="22"/>
      <c r="I44" s="68"/>
      <c r="J44" s="56"/>
      <c r="K44" s="22"/>
      <c r="L44" s="14"/>
      <c r="M44" s="18" t="str">
        <f>IF(K20="V",J24,IF(K24="V",J20,""))</f>
        <v>WZM Team</v>
      </c>
      <c r="N44" s="37"/>
      <c r="O44" s="68"/>
      <c r="P44" s="14"/>
      <c r="Q44" s="29"/>
      <c r="R44" s="73"/>
      <c r="S44" s="14"/>
      <c r="T44" s="22"/>
      <c r="U44" s="14"/>
      <c r="V44" s="53"/>
      <c r="W44" s="53"/>
      <c r="X44" s="7"/>
      <c r="Y44" s="7"/>
    </row>
    <row r="45" spans="1:28" ht="4.95" customHeight="1" x14ac:dyDescent="0.35">
      <c r="A45" s="17"/>
      <c r="B45" s="14"/>
      <c r="C45" s="14"/>
      <c r="D45" s="70"/>
      <c r="E45" s="22"/>
      <c r="F45" s="31"/>
      <c r="G45" s="70"/>
      <c r="H45" s="22"/>
      <c r="I45" s="31"/>
      <c r="J45" s="56"/>
      <c r="K45" s="22"/>
      <c r="L45" s="14"/>
      <c r="M45" s="14"/>
      <c r="N45" s="22"/>
      <c r="O45" s="68"/>
      <c r="P45" s="14"/>
      <c r="Q45" s="29"/>
      <c r="R45" s="73"/>
      <c r="S45" s="14"/>
      <c r="T45" s="22"/>
      <c r="U45" s="14"/>
      <c r="V45" s="53"/>
      <c r="W45" s="53"/>
      <c r="X45" s="7"/>
      <c r="Y45" s="7"/>
    </row>
    <row r="46" spans="1:28" ht="18" customHeight="1" x14ac:dyDescent="0.35">
      <c r="A46" s="17"/>
      <c r="B46" s="54" t="s">
        <v>51</v>
      </c>
      <c r="C46" s="26"/>
      <c r="D46" s="70"/>
      <c r="E46" s="22"/>
      <c r="F46" s="67"/>
      <c r="G46" s="71"/>
      <c r="H46" s="32"/>
      <c r="I46" s="67"/>
      <c r="J46" s="18" t="str">
        <f>IF(H43="V",G43,IF(H47="V",G47,""))</f>
        <v>Lovorobotika 1</v>
      </c>
      <c r="K46" s="37"/>
      <c r="L46" s="68"/>
      <c r="M46" s="70" t="s">
        <v>73</v>
      </c>
      <c r="N46" s="22"/>
      <c r="O46" s="68"/>
      <c r="P46" s="18" t="str">
        <f>IF(N44="V",M44,IF(N49="V",M49,""))</f>
        <v>ROBIQ</v>
      </c>
      <c r="Q46" s="23" t="s">
        <v>112</v>
      </c>
      <c r="R46" s="73"/>
      <c r="S46" s="14"/>
      <c r="T46" s="22"/>
      <c r="U46" s="14"/>
      <c r="V46" s="14"/>
      <c r="W46" s="14"/>
      <c r="X46" s="5"/>
    </row>
    <row r="47" spans="1:28" x14ac:dyDescent="0.35">
      <c r="A47" s="17"/>
      <c r="B47" s="55"/>
      <c r="C47" s="28"/>
      <c r="D47" s="18" t="str">
        <f>IF(E20="V",D21,IF(E21="V",D20,""))</f>
        <v>Lovorobotika 1</v>
      </c>
      <c r="E47" s="37" t="s">
        <v>112</v>
      </c>
      <c r="F47" s="67"/>
      <c r="G47" s="18" t="str">
        <f>IF(H11="V",G15,IF(H15="V",G11,""))</f>
        <v>Mindbreak</v>
      </c>
      <c r="H47" s="37"/>
      <c r="I47" s="67"/>
      <c r="J47" s="69" t="s">
        <v>74</v>
      </c>
      <c r="K47" s="22"/>
      <c r="L47" s="68"/>
      <c r="M47" s="70"/>
      <c r="N47" s="22"/>
      <c r="O47" s="67"/>
      <c r="P47" s="14"/>
      <c r="Q47" s="29"/>
      <c r="R47" s="30"/>
      <c r="S47" s="14"/>
      <c r="T47" s="22"/>
      <c r="U47" s="14"/>
      <c r="V47" s="14"/>
      <c r="W47" s="14"/>
      <c r="X47" s="5"/>
    </row>
    <row r="48" spans="1:28" ht="4.95" customHeight="1" x14ac:dyDescent="0.35">
      <c r="A48" s="17"/>
      <c r="B48" s="14"/>
      <c r="C48" s="14"/>
      <c r="D48" s="56"/>
      <c r="E48" s="22"/>
      <c r="F48" s="14"/>
      <c r="G48" s="56"/>
      <c r="H48" s="22"/>
      <c r="I48" s="14"/>
      <c r="J48" s="70"/>
      <c r="K48" s="22"/>
      <c r="L48" s="31"/>
      <c r="M48" s="70"/>
      <c r="N48" s="22"/>
      <c r="O48" s="67"/>
      <c r="P48" s="14"/>
      <c r="Q48" s="29"/>
      <c r="R48" s="30"/>
      <c r="S48" s="14"/>
      <c r="T48" s="22"/>
      <c r="U48" s="14"/>
      <c r="V48" s="14"/>
      <c r="W48" s="14"/>
      <c r="X48" s="5"/>
    </row>
    <row r="49" spans="1:25" ht="18" customHeight="1" x14ac:dyDescent="0.35">
      <c r="A49" s="17"/>
      <c r="B49" s="54" t="s">
        <v>52</v>
      </c>
      <c r="C49" s="24"/>
      <c r="D49" s="18" t="str">
        <f>IF(E23="V",D24,IF(E24="V",D23,""))</f>
        <v>E-suba</v>
      </c>
      <c r="E49" s="37" t="s">
        <v>112</v>
      </c>
      <c r="F49" s="68"/>
      <c r="G49" s="35" t="str">
        <f>IF(E49="V",D49,IF(E53="V",D53,""))</f>
        <v>E-suba</v>
      </c>
      <c r="H49" s="38"/>
      <c r="I49" s="68"/>
      <c r="J49" s="71"/>
      <c r="K49" s="22"/>
      <c r="L49" s="67"/>
      <c r="M49" s="18" t="str">
        <f>IF(K46="V",J46,IF(K50="V",J50,""))</f>
        <v>ROBIQ</v>
      </c>
      <c r="N49" s="37" t="s">
        <v>112</v>
      </c>
      <c r="O49" s="67"/>
      <c r="P49" s="14"/>
      <c r="Q49" s="29"/>
      <c r="R49" s="30"/>
      <c r="S49" s="14"/>
      <c r="T49" s="22"/>
      <c r="U49" s="14"/>
      <c r="V49" s="14"/>
      <c r="W49" s="14"/>
      <c r="X49" s="5"/>
    </row>
    <row r="50" spans="1:25" x14ac:dyDescent="0.35">
      <c r="A50" s="17"/>
      <c r="B50" s="55"/>
      <c r="C50" s="25"/>
      <c r="D50" s="69" t="s">
        <v>56</v>
      </c>
      <c r="E50" s="22"/>
      <c r="F50" s="68"/>
      <c r="G50" s="69" t="s">
        <v>75</v>
      </c>
      <c r="H50" s="22"/>
      <c r="I50" s="68"/>
      <c r="J50" s="18" t="str">
        <f>IF(H49="V",G49,IF(H53="V",G53,""))</f>
        <v>ROBIQ</v>
      </c>
      <c r="K50" s="37" t="s">
        <v>112</v>
      </c>
      <c r="L50" s="67"/>
      <c r="M50" s="56"/>
      <c r="N50" s="22"/>
      <c r="O50" s="14"/>
      <c r="P50" s="14"/>
      <c r="Q50" s="29"/>
      <c r="R50" s="30"/>
      <c r="S50" s="14"/>
      <c r="T50" s="22"/>
      <c r="U50" s="14"/>
      <c r="V50" s="14"/>
      <c r="W50" s="14"/>
      <c r="X50" s="5"/>
    </row>
    <row r="51" spans="1:25" ht="4.95" customHeight="1" x14ac:dyDescent="0.35">
      <c r="A51" s="17"/>
      <c r="B51" s="14"/>
      <c r="C51" s="14"/>
      <c r="D51" s="70"/>
      <c r="E51" s="22"/>
      <c r="F51" s="31"/>
      <c r="G51" s="70"/>
      <c r="H51" s="22"/>
      <c r="I51" s="31"/>
      <c r="J51" s="56"/>
      <c r="K51" s="22"/>
      <c r="L51" s="14"/>
      <c r="M51" s="56"/>
      <c r="N51" s="22"/>
      <c r="O51" s="14"/>
      <c r="P51" s="14"/>
      <c r="Q51" s="22"/>
      <c r="R51" s="14"/>
      <c r="S51" s="14"/>
      <c r="T51" s="22"/>
      <c r="U51" s="14"/>
      <c r="V51" s="14"/>
      <c r="W51" s="14"/>
      <c r="X51" s="5"/>
    </row>
    <row r="52" spans="1:25" ht="18" customHeight="1" x14ac:dyDescent="0.35">
      <c r="A52" s="17"/>
      <c r="B52" s="54" t="s">
        <v>53</v>
      </c>
      <c r="C52" s="26"/>
      <c r="D52" s="70"/>
      <c r="E52" s="22"/>
      <c r="F52" s="67"/>
      <c r="G52" s="71"/>
      <c r="H52" s="32"/>
      <c r="I52" s="67"/>
      <c r="J52" s="56"/>
      <c r="K52" s="22"/>
      <c r="L52" s="14"/>
      <c r="M52" s="14"/>
      <c r="N52" s="22"/>
      <c r="O52" s="14"/>
      <c r="P52" s="14"/>
      <c r="Q52" s="22"/>
      <c r="R52" s="14"/>
      <c r="S52" s="14"/>
      <c r="T52" s="22"/>
      <c r="U52" s="14"/>
      <c r="V52" s="19"/>
      <c r="W52" s="19"/>
      <c r="X52" s="11"/>
      <c r="Y52" s="11"/>
    </row>
    <row r="53" spans="1:25" x14ac:dyDescent="0.35">
      <c r="A53" s="17"/>
      <c r="B53" s="55"/>
      <c r="C53" s="28"/>
      <c r="D53" s="18" t="str">
        <f>IF(E26="V",D27,IF(E27="V",D26,""))</f>
        <v>-</v>
      </c>
      <c r="E53" s="37"/>
      <c r="F53" s="67"/>
      <c r="G53" s="35" t="str">
        <f>IF(H5="V",G9,IF(H9="V",G5,""))</f>
        <v>ROBIQ</v>
      </c>
      <c r="H53" s="38" t="s">
        <v>112</v>
      </c>
      <c r="I53" s="67"/>
      <c r="J53" s="56"/>
      <c r="K53" s="22"/>
      <c r="L53" s="14"/>
      <c r="M53" s="14"/>
      <c r="N53" s="22"/>
      <c r="O53" s="14"/>
      <c r="P53" s="14"/>
      <c r="Q53" s="22"/>
      <c r="R53" s="14"/>
      <c r="S53" s="14"/>
      <c r="T53" s="22"/>
      <c r="U53" s="14"/>
      <c r="V53" s="19"/>
      <c r="W53" s="19"/>
      <c r="X53" s="11"/>
      <c r="Y53" s="11"/>
    </row>
    <row r="54" spans="1:25" ht="18" customHeight="1" x14ac:dyDescent="0.35">
      <c r="B54" s="5"/>
      <c r="C54" s="5"/>
      <c r="D54" s="5"/>
      <c r="E54" s="3"/>
      <c r="F54" s="5"/>
      <c r="G54" s="5"/>
      <c r="H54" s="3"/>
      <c r="I54" s="5"/>
      <c r="J54" s="10"/>
      <c r="K54" s="3"/>
      <c r="L54" s="5"/>
      <c r="M54" s="5"/>
      <c r="N54" s="3"/>
      <c r="O54" s="5"/>
      <c r="P54" s="5"/>
      <c r="Q54" s="3"/>
      <c r="R54" s="5"/>
      <c r="S54" s="5"/>
      <c r="T54" s="3"/>
      <c r="U54" s="5"/>
      <c r="V54" s="11"/>
      <c r="W54" s="11"/>
      <c r="X54" s="11"/>
      <c r="Y54" s="11"/>
    </row>
    <row r="55" spans="1:25" ht="4.95" customHeight="1" x14ac:dyDescent="0.35">
      <c r="B55" s="5"/>
      <c r="C55" s="5"/>
      <c r="D55" s="5"/>
      <c r="E55" s="3"/>
      <c r="F55" s="5"/>
      <c r="G55" s="5"/>
      <c r="H55" s="3"/>
      <c r="I55" s="5"/>
      <c r="J55" s="5"/>
      <c r="K55" s="3"/>
      <c r="L55" s="5"/>
      <c r="M55" s="36"/>
      <c r="N55" s="3"/>
      <c r="O55" s="5"/>
      <c r="P55" s="5"/>
      <c r="Q55" s="3"/>
      <c r="R55" s="5"/>
      <c r="S55" s="5"/>
      <c r="T55" s="3"/>
      <c r="U55" s="5"/>
      <c r="V55" s="11"/>
      <c r="W55" s="11"/>
      <c r="X55" s="11"/>
      <c r="Y55" s="11"/>
    </row>
    <row r="56" spans="1:25" x14ac:dyDescent="0.35">
      <c r="E56" s="3"/>
      <c r="F56" s="5"/>
      <c r="G56" s="5"/>
      <c r="H56" s="3"/>
      <c r="I56" s="5"/>
      <c r="J56" s="5"/>
      <c r="K56" s="3"/>
      <c r="L56" s="5"/>
      <c r="M56" s="5"/>
      <c r="N56" s="3"/>
      <c r="O56" s="5"/>
      <c r="P56" s="5"/>
      <c r="Q56" s="3"/>
      <c r="R56" s="5"/>
      <c r="S56" s="5"/>
      <c r="T56" s="3"/>
      <c r="U56" s="5"/>
      <c r="V56" s="5"/>
      <c r="W56" s="5"/>
      <c r="X56" s="5"/>
    </row>
    <row r="57" spans="1:25" ht="18" customHeight="1" x14ac:dyDescent="0.35">
      <c r="S57" s="5"/>
      <c r="T57" s="3"/>
      <c r="U57" s="5"/>
      <c r="V57" s="5"/>
      <c r="W57" s="5"/>
      <c r="X57" s="5"/>
    </row>
    <row r="58" spans="1:25" ht="4.95" customHeight="1" x14ac:dyDescent="0.35">
      <c r="S58" s="5"/>
      <c r="T58" s="3"/>
      <c r="U58" s="5"/>
      <c r="V58" s="5"/>
      <c r="W58" s="5"/>
      <c r="X58" s="5"/>
    </row>
    <row r="59" spans="1:25" ht="18" customHeight="1" x14ac:dyDescent="0.35">
      <c r="S59" s="5"/>
      <c r="T59" s="3"/>
      <c r="U59" s="5"/>
      <c r="V59" s="79"/>
      <c r="W59" s="79"/>
      <c r="X59" s="8"/>
    </row>
    <row r="60" spans="1:25" ht="18" customHeight="1" x14ac:dyDescent="0.35">
      <c r="S60" s="5"/>
      <c r="T60" s="3"/>
      <c r="U60" s="5"/>
      <c r="V60" s="79"/>
      <c r="W60" s="79"/>
      <c r="X60" s="9"/>
    </row>
    <row r="61" spans="1:25" ht="4.95" customHeight="1" x14ac:dyDescent="0.35">
      <c r="S61" s="5"/>
      <c r="T61" s="3"/>
      <c r="U61" s="5"/>
      <c r="V61" s="79"/>
      <c r="W61" s="79"/>
      <c r="X61" s="9"/>
    </row>
    <row r="62" spans="1:25" x14ac:dyDescent="0.35">
      <c r="V62" s="79"/>
      <c r="W62" s="79"/>
      <c r="X62" s="9"/>
    </row>
    <row r="63" spans="1:25" ht="18" customHeight="1" x14ac:dyDescent="0.35">
      <c r="V63" s="79"/>
      <c r="W63" s="79"/>
      <c r="X63" s="8"/>
    </row>
    <row r="64" spans="1:25" ht="4.95" customHeight="1" x14ac:dyDescent="0.35">
      <c r="V64" s="5"/>
      <c r="W64" s="5"/>
      <c r="X64" s="5"/>
    </row>
    <row r="65" spans="22:24" x14ac:dyDescent="0.35">
      <c r="V65" s="5"/>
      <c r="W65" s="5"/>
      <c r="X65" s="5"/>
    </row>
    <row r="66" spans="22:24" ht="18" customHeight="1" x14ac:dyDescent="0.35">
      <c r="V66" s="5"/>
      <c r="W66" s="5"/>
      <c r="X66" s="5"/>
    </row>
    <row r="67" spans="22:24" ht="4.95" customHeight="1" x14ac:dyDescent="0.35">
      <c r="V67" s="5"/>
      <c r="W67" s="5"/>
      <c r="X67" s="5"/>
    </row>
    <row r="68" spans="22:24" x14ac:dyDescent="0.35">
      <c r="V68" s="5"/>
      <c r="W68" s="5"/>
      <c r="X68" s="5"/>
    </row>
    <row r="69" spans="22:24" ht="18" customHeight="1" x14ac:dyDescent="0.35">
      <c r="V69" s="5"/>
      <c r="W69" s="5"/>
      <c r="X69" s="5"/>
    </row>
    <row r="70" spans="22:24" ht="4.95" customHeight="1" x14ac:dyDescent="0.35">
      <c r="V70" s="5"/>
      <c r="W70" s="5"/>
      <c r="X70" s="5"/>
    </row>
    <row r="71" spans="22:24" x14ac:dyDescent="0.35">
      <c r="V71" s="5"/>
      <c r="W71" s="5"/>
      <c r="X71" s="5"/>
    </row>
    <row r="72" spans="22:24" ht="18" customHeight="1" x14ac:dyDescent="0.35">
      <c r="V72" s="5"/>
      <c r="W72" s="5"/>
      <c r="X72" s="5"/>
    </row>
    <row r="73" spans="22:24" ht="4.95" customHeight="1" x14ac:dyDescent="0.35">
      <c r="V73" s="5"/>
      <c r="W73" s="5"/>
      <c r="X73" s="5"/>
    </row>
    <row r="74" spans="22:24" x14ac:dyDescent="0.35">
      <c r="V74" s="5"/>
      <c r="W74" s="5"/>
      <c r="X74" s="5"/>
    </row>
    <row r="75" spans="22:24" ht="18" customHeight="1" x14ac:dyDescent="0.35">
      <c r="V75" s="5"/>
      <c r="W75" s="5"/>
      <c r="X75" s="5"/>
    </row>
    <row r="76" spans="22:24" ht="4.95" customHeight="1" x14ac:dyDescent="0.35">
      <c r="V76" s="5"/>
      <c r="W76" s="5"/>
      <c r="X76" s="5"/>
    </row>
    <row r="77" spans="22:24" x14ac:dyDescent="0.35">
      <c r="V77" s="5"/>
      <c r="W77" s="5"/>
      <c r="X77" s="5"/>
    </row>
    <row r="78" spans="22:24" ht="18" customHeight="1" x14ac:dyDescent="0.35">
      <c r="V78" s="5"/>
      <c r="W78" s="5"/>
      <c r="X78" s="5"/>
    </row>
    <row r="79" spans="22:24" ht="4.95" customHeight="1" x14ac:dyDescent="0.35">
      <c r="V79" s="5"/>
      <c r="W79" s="5"/>
      <c r="X79" s="5"/>
    </row>
    <row r="80" spans="22:24" x14ac:dyDescent="0.35">
      <c r="V80" s="5"/>
      <c r="W80" s="5"/>
      <c r="X80" s="5"/>
    </row>
    <row r="81" spans="22:24" ht="18" customHeight="1" x14ac:dyDescent="0.35">
      <c r="V81" s="5"/>
      <c r="W81" s="5"/>
      <c r="X81" s="5"/>
    </row>
    <row r="82" spans="22:24" ht="4.95" customHeight="1" x14ac:dyDescent="0.35">
      <c r="V82" s="76"/>
      <c r="W82" s="76"/>
      <c r="X82" s="5"/>
    </row>
    <row r="83" spans="22:24" ht="18" customHeight="1" x14ac:dyDescent="0.35">
      <c r="V83" s="76"/>
      <c r="W83" s="76"/>
      <c r="X83" s="5"/>
    </row>
    <row r="84" spans="22:24" x14ac:dyDescent="0.35">
      <c r="V84" s="76"/>
      <c r="W84" s="76"/>
      <c r="X84" s="5"/>
    </row>
    <row r="85" spans="22:24" x14ac:dyDescent="0.35">
      <c r="V85" s="76"/>
      <c r="W85" s="76"/>
      <c r="X85" s="5"/>
    </row>
    <row r="86" spans="22:24" x14ac:dyDescent="0.35">
      <c r="V86" s="8"/>
      <c r="W86" s="8"/>
      <c r="X86" s="5"/>
    </row>
    <row r="87" spans="22:24" x14ac:dyDescent="0.35">
      <c r="V87" s="5"/>
      <c r="W87" s="5"/>
      <c r="X87" s="5"/>
    </row>
  </sheetData>
  <mergeCells count="86">
    <mergeCell ref="B1:W1"/>
    <mergeCell ref="S26:V28"/>
    <mergeCell ref="B2:U2"/>
    <mergeCell ref="G6:G8"/>
    <mergeCell ref="L8:L9"/>
    <mergeCell ref="B5:B6"/>
    <mergeCell ref="I5:I6"/>
    <mergeCell ref="B17:B18"/>
    <mergeCell ref="P12:P14"/>
    <mergeCell ref="P9:P11"/>
    <mergeCell ref="S23:V24"/>
    <mergeCell ref="S4:V4"/>
    <mergeCell ref="O11:O15"/>
    <mergeCell ref="P21:P23"/>
    <mergeCell ref="J9:J11"/>
    <mergeCell ref="B11:B12"/>
    <mergeCell ref="I11:I12"/>
    <mergeCell ref="L11:L12"/>
    <mergeCell ref="B8:B9"/>
    <mergeCell ref="I8:I9"/>
    <mergeCell ref="G12:G14"/>
    <mergeCell ref="B14:B15"/>
    <mergeCell ref="I14:I15"/>
    <mergeCell ref="D44:D46"/>
    <mergeCell ref="G18:G20"/>
    <mergeCell ref="S37:S39"/>
    <mergeCell ref="P41:P43"/>
    <mergeCell ref="B20:B21"/>
    <mergeCell ref="I20:I21"/>
    <mergeCell ref="G38:G40"/>
    <mergeCell ref="O17:O21"/>
    <mergeCell ref="G44:G46"/>
    <mergeCell ref="O35:O37"/>
    <mergeCell ref="O38:O40"/>
    <mergeCell ref="O44:O46"/>
    <mergeCell ref="M15:M17"/>
    <mergeCell ref="I17:I18"/>
    <mergeCell ref="L20:L21"/>
    <mergeCell ref="J35:J37"/>
    <mergeCell ref="F43:F44"/>
    <mergeCell ref="I49:I50"/>
    <mergeCell ref="V82:W85"/>
    <mergeCell ref="R17:R21"/>
    <mergeCell ref="R23:R27"/>
    <mergeCell ref="I23:I24"/>
    <mergeCell ref="L23:L24"/>
    <mergeCell ref="P18:P20"/>
    <mergeCell ref="V59:W63"/>
    <mergeCell ref="P24:P26"/>
    <mergeCell ref="G32:G34"/>
    <mergeCell ref="J21:J23"/>
    <mergeCell ref="V40:V42"/>
    <mergeCell ref="M46:M48"/>
    <mergeCell ref="G50:G52"/>
    <mergeCell ref="U34:U37"/>
    <mergeCell ref="D38:D40"/>
    <mergeCell ref="B23:B24"/>
    <mergeCell ref="D32:D34"/>
    <mergeCell ref="F31:F32"/>
    <mergeCell ref="F34:F35"/>
    <mergeCell ref="F37:F38"/>
    <mergeCell ref="F40:F41"/>
    <mergeCell ref="B26:B27"/>
    <mergeCell ref="D50:D52"/>
    <mergeCell ref="G24:G26"/>
    <mergeCell ref="I26:I27"/>
    <mergeCell ref="M37:M39"/>
    <mergeCell ref="F46:F47"/>
    <mergeCell ref="F49:F50"/>
    <mergeCell ref="F52:F53"/>
    <mergeCell ref="I31:I32"/>
    <mergeCell ref="I34:I35"/>
    <mergeCell ref="I37:I38"/>
    <mergeCell ref="I40:I41"/>
    <mergeCell ref="I43:I44"/>
    <mergeCell ref="I46:I47"/>
    <mergeCell ref="I52:I53"/>
    <mergeCell ref="L34:L35"/>
    <mergeCell ref="L37:L38"/>
    <mergeCell ref="U38:U41"/>
    <mergeCell ref="L46:L47"/>
    <mergeCell ref="L49:L50"/>
    <mergeCell ref="J47:J49"/>
    <mergeCell ref="O47:O49"/>
    <mergeCell ref="R38:R41"/>
    <mergeCell ref="R43:R4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KOLO SOUTĚŽE TABULKA</vt:lpstr>
      <vt:lpstr>2. KOLO SOUTĚŽE PAVOUK</vt:lpstr>
    </vt:vector>
  </TitlesOfParts>
  <Company>CVUT FEL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Hlinovsky</dc:creator>
  <cp:lastModifiedBy>Uživatel systému Windows</cp:lastModifiedBy>
  <cp:lastPrinted>2019-06-21T09:44:14Z</cp:lastPrinted>
  <dcterms:created xsi:type="dcterms:W3CDTF">2014-10-07T07:02:25Z</dcterms:created>
  <dcterms:modified xsi:type="dcterms:W3CDTF">2019-06-24T07:27:29Z</dcterms:modified>
</cp:coreProperties>
</file>