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ROBOSOUTEZ_2019_PRO_ZS\12_TABULKY\"/>
    </mc:Choice>
  </mc:AlternateContent>
  <bookViews>
    <workbookView xWindow="0" yWindow="0" windowWidth="15360" windowHeight="8310" activeTab="2"/>
  </bookViews>
  <sheets>
    <sheet name="1. KOLO SOUTĚŽE TABULKY" sheetId="3" r:id="rId1"/>
    <sheet name="2. KOLO SOUTĚŽE" sheetId="2" r:id="rId2"/>
    <sheet name="3. KOLO SOUTĚŽE" sheetId="4" r:id="rId3"/>
  </sheets>
  <calcPr calcId="162913"/>
</workbook>
</file>

<file path=xl/calcChain.xml><?xml version="1.0" encoding="utf-8"?>
<calcChain xmlns="http://schemas.openxmlformats.org/spreadsheetml/2006/main"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H39" i="3"/>
  <c r="H38" i="3"/>
  <c r="H10" i="3" l="1"/>
  <c r="H29" i="3"/>
  <c r="H35" i="3"/>
  <c r="H7" i="3"/>
  <c r="H41" i="3"/>
  <c r="H13" i="3"/>
  <c r="H40" i="3"/>
  <c r="H36" i="3"/>
  <c r="H32" i="3"/>
  <c r="H24" i="3"/>
  <c r="H20" i="3"/>
  <c r="H16" i="3"/>
  <c r="H42" i="3"/>
  <c r="H37" i="3"/>
  <c r="H25" i="3"/>
  <c r="H17" i="3"/>
  <c r="H27" i="3"/>
  <c r="H23" i="3"/>
  <c r="H19" i="3"/>
  <c r="H15" i="3"/>
  <c r="H61" i="3"/>
  <c r="H59" i="3"/>
  <c r="H55" i="3"/>
  <c r="H50" i="3"/>
  <c r="H47" i="3"/>
  <c r="H64" i="3"/>
  <c r="H60" i="3"/>
  <c r="H49" i="3"/>
  <c r="H45" i="3"/>
  <c r="H62" i="3"/>
  <c r="H57" i="3"/>
  <c r="H53" i="3"/>
  <c r="H51" i="3"/>
  <c r="H48" i="3"/>
  <c r="H56" i="3"/>
  <c r="H63" i="3"/>
  <c r="H58" i="3"/>
  <c r="H54" i="3"/>
  <c r="H52" i="3"/>
  <c r="H46" i="3"/>
  <c r="H43" i="3"/>
  <c r="H34" i="3"/>
  <c r="H30" i="3"/>
  <c r="H22" i="3"/>
  <c r="H44" i="3"/>
  <c r="H12" i="3"/>
  <c r="H8" i="3"/>
  <c r="H5" i="3"/>
  <c r="H11" i="3"/>
  <c r="H14" i="3"/>
  <c r="H6" i="3"/>
  <c r="D23" i="4" l="1"/>
  <c r="C24" i="2"/>
  <c r="C17" i="2"/>
  <c r="F17" i="2" s="1"/>
  <c r="D14" i="4" s="1"/>
  <c r="D41" i="4" s="1"/>
  <c r="C12" i="2"/>
  <c r="F11" i="2" s="1"/>
  <c r="D20" i="4" s="1"/>
  <c r="D5" i="4"/>
  <c r="G5" i="4" s="1"/>
  <c r="J8" i="4" s="1"/>
  <c r="C21" i="2"/>
  <c r="C14" i="2"/>
  <c r="C5" i="2"/>
  <c r="F5" i="2" s="1"/>
  <c r="D8" i="4" s="1"/>
  <c r="D9" i="4"/>
  <c r="D21" i="4"/>
  <c r="D27" i="4"/>
  <c r="G27" i="4" s="1"/>
  <c r="C27" i="2"/>
  <c r="C20" i="2"/>
  <c r="F20" i="2" s="1"/>
  <c r="D18" i="4" s="1"/>
  <c r="D43" i="4" s="1"/>
  <c r="C15" i="2"/>
  <c r="F14" i="2" s="1"/>
  <c r="D12" i="4" s="1"/>
  <c r="D37" i="4" s="1"/>
  <c r="D15" i="4"/>
  <c r="G15" i="4" s="1"/>
  <c r="C23" i="2"/>
  <c r="F23" i="2" s="1"/>
  <c r="D26" i="4" s="1"/>
  <c r="D53" i="4" s="1"/>
  <c r="C18" i="2"/>
  <c r="C11" i="2"/>
  <c r="C8" i="2"/>
  <c r="F8" i="2" s="1"/>
  <c r="D24" i="4" s="1"/>
  <c r="G23" i="4" s="1"/>
  <c r="D11" i="4"/>
  <c r="G11" i="4" s="1"/>
  <c r="D17" i="4"/>
  <c r="G17" i="4" s="1"/>
  <c r="J20" i="4" s="1"/>
  <c r="M44" i="4" s="1"/>
  <c r="C26" i="2"/>
  <c r="F26" i="2" s="1"/>
  <c r="D6" i="4" s="1"/>
  <c r="D31" i="4" s="1"/>
  <c r="C9" i="2"/>
  <c r="C6" i="2"/>
  <c r="D49" i="4"/>
  <c r="G49" i="4" s="1"/>
  <c r="J50" i="4" s="1"/>
  <c r="M49" i="4" s="1"/>
  <c r="G21" i="4" l="1"/>
  <c r="G41" i="4" s="1"/>
  <c r="J24" i="4"/>
  <c r="M21" i="4" s="1"/>
  <c r="S34" i="4" s="1"/>
  <c r="P46" i="4"/>
  <c r="S41" i="4" s="1"/>
  <c r="V38" i="4" s="1"/>
  <c r="P27" i="4" s="1"/>
  <c r="G9" i="4"/>
  <c r="G53" i="4" s="1"/>
  <c r="D35" i="4"/>
  <c r="G31" i="4" s="1"/>
  <c r="J12" i="4"/>
  <c r="M11" i="4" s="1"/>
  <c r="P17" i="4" s="1"/>
  <c r="S23" i="4" s="1"/>
  <c r="G47" i="4"/>
  <c r="D47" i="4"/>
  <c r="G43" i="4" s="1"/>
  <c r="G37" i="4"/>
  <c r="J38" i="4" s="1"/>
  <c r="G35" i="4"/>
  <c r="J34" i="4" s="1"/>
  <c r="J46" i="4" l="1"/>
  <c r="M35" i="4"/>
  <c r="M40" i="4"/>
  <c r="P38" i="4" s="1"/>
</calcChain>
</file>

<file path=xl/sharedStrings.xml><?xml version="1.0" encoding="utf-8"?>
<sst xmlns="http://schemas.openxmlformats.org/spreadsheetml/2006/main" count="191" uniqueCount="143">
  <si>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</si>
  <si>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</si>
  <si>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</si>
  <si>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</si>
  <si>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</si>
  <si>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</si>
  <si>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</si>
  <si>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</si>
  <si>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</si>
  <si>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</si>
  <si>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</si>
  <si>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</si>
  <si>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</si>
  <si>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</si>
  <si>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</si>
  <si>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</si>
  <si>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</si>
  <si>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</si>
  <si>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</si>
  <si>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</si>
  <si>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</si>
  <si>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</si>
  <si>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</si>
  <si>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</si>
  <si>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</si>
  <si>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</si>
  <si>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</si>
  <si>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</si>
  <si>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</si>
  <si>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</si>
  <si>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</si>
  <si>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</si>
  <si>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</si>
  <si>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</si>
  <si>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</si>
  <si>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</si>
  <si>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</si>
  <si>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</si>
  <si>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</si>
  <si>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</si>
  <si>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</si>
  <si>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</si>
  <si>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</si>
  <si>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</si>
  <si>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</si>
  <si>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</si>
  <si>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</si>
  <si>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</si>
  <si>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</si>
  <si>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</si>
  <si>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</si>
  <si>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</si>
  <si>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</si>
  <si>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</si>
  <si>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</si>
  <si>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</si>
  <si>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</si>
  <si>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</si>
  <si>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</si>
  <si>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</si>
  <si>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</si>
  <si>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</si>
  <si>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</si>
  <si>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</si>
  <si>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</si>
  <si>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</si>
  <si>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</si>
  <si>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</si>
  <si>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</si>
  <si>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</si>
  <si>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</si>
  <si>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</si>
  <si>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</si>
  <si>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</si>
  <si>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</si>
  <si>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</si>
  <si>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</si>
  <si>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</si>
  <si>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</si>
  <si>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</si>
  <si>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</si>
  <si>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</si>
  <si>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</si>
  <si>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</si>
  <si>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</si>
  <si>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</si>
  <si>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</si>
  <si>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</si>
  <si>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</si>
  <si>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</si>
  <si>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</si>
  <si>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</si>
  <si>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</si>
  <si>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</si>
  <si>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</si>
  <si>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</si>
  <si>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</si>
  <si>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</si>
  <si>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</si>
  <si>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</si>
  <si>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</si>
  <si>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</si>
  <si>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</si>
  <si>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</si>
  <si>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</si>
  <si>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</si>
  <si>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</si>
  <si>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</si>
  <si>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Maniaci</t>
  </si>
  <si>
    <t>Gymlit</t>
  </si>
  <si>
    <t>Lovorobotika 1</t>
  </si>
  <si>
    <t>Lovorobotika 2</t>
  </si>
  <si>
    <t>GJPáci</t>
  </si>
  <si>
    <t>Počet bodů 3. jízda</t>
  </si>
  <si>
    <t>HuPMi hop</t>
  </si>
  <si>
    <t xml:space="preserve">ROUDNICE! </t>
  </si>
  <si>
    <t>SEDA KATOLANO</t>
  </si>
  <si>
    <t>LegoMaster</t>
  </si>
  <si>
    <t>Roboťáci</t>
  </si>
  <si>
    <t>Žížalky s.r.o.</t>
  </si>
  <si>
    <t>Maskopičky</t>
  </si>
  <si>
    <t>Robotické opice s.r.o.</t>
  </si>
  <si>
    <t>Otorinolaringologové</t>
  </si>
  <si>
    <t>Gymbos</t>
  </si>
  <si>
    <t>Gymbos 2</t>
  </si>
  <si>
    <t>Terezor</t>
  </si>
  <si>
    <t xml:space="preserve">DARK SIDE </t>
  </si>
  <si>
    <t>???</t>
  </si>
  <si>
    <t>Stadion 1</t>
  </si>
  <si>
    <t>Stadion 2</t>
  </si>
  <si>
    <t>Démáci</t>
  </si>
  <si>
    <t>Růžovky</t>
  </si>
  <si>
    <t>Kavalirka1</t>
  </si>
  <si>
    <t>Kavalirka2</t>
  </si>
  <si>
    <t>VÍTĚZ 3. KOLA                     ROBOSOUTĚŽE 2019 PRO ZŠ</t>
  </si>
  <si>
    <t>Gyzáci</t>
  </si>
  <si>
    <t>AZYG</t>
  </si>
  <si>
    <t>GYZA Juniors</t>
  </si>
  <si>
    <t>Večerníčci</t>
  </si>
  <si>
    <t>ROBOSOUTĚŽ 2019 PRO 2. STUPEŇ ZŠ A ODPOVÍDAJÍCÍCH TŘÍD VÍCELETÝCH GYMNÁZIÍ - 3. KOLO</t>
  </si>
  <si>
    <t>ROBOSOUTĚŽE 2019 PRO ZŠ - 3. KOLO</t>
  </si>
  <si>
    <t>ROBOSOUTĚŽ 2019 PRO ZŠ - 3. KOLO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</si>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</sst>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sz val="14"/>
      <name val="Arial"/>
      <family val="2"/>
      <charset val="238"/>
    </font>
    <font>
      <b/>
      <sz val="28"/>
      <color rgb="FF0000FF"/>
      <name val="Arial"/>
      <family val="2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5" fillId="0" borderId="0" xfId="0" applyFont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1" fillId="0" borderId="0" xfId="0" applyFont="1" applyAlignment="1">
      <alignment horizontal="left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Fill="1"/>
    <xf numFmtId="0" fontId="17" fillId="3" borderId="18" xfId="0" applyFont="1" applyFill="1" applyBorder="1"/>
    <xf numFmtId="0" fontId="18" fillId="0" borderId="16" xfId="0" applyFont="1" applyFill="1" applyBorder="1"/>
    <xf numFmtId="0" fontId="18" fillId="0" borderId="7" xfId="0" applyFont="1" applyFill="1" applyBorder="1"/>
    <xf numFmtId="0" fontId="18" fillId="0" borderId="6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/>
    <xf numFmtId="0" fontId="22" fillId="0" borderId="0" xfId="0" applyFont="1" applyFill="1"/>
    <xf numFmtId="0" fontId="20" fillId="0" borderId="0" xfId="0" applyFont="1" applyFill="1"/>
    <xf numFmtId="0" fontId="18" fillId="0" borderId="2" xfId="0" applyFont="1" applyFill="1" applyBorder="1"/>
    <xf numFmtId="0" fontId="21" fillId="0" borderId="0" xfId="0" applyFont="1" applyFill="1"/>
    <xf numFmtId="0" fontId="20" fillId="0" borderId="0" xfId="0" applyFont="1" applyFill="1" applyBorder="1"/>
    <xf numFmtId="0" fontId="20" fillId="0" borderId="2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3" borderId="9" xfId="0" applyFont="1" applyFill="1" applyBorder="1"/>
    <xf numFmtId="0" fontId="17" fillId="3" borderId="1" xfId="0" applyFont="1" applyFill="1" applyBorder="1"/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8" fillId="0" borderId="15" xfId="0" applyFont="1" applyFill="1" applyBorder="1"/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2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/>
    </xf>
    <xf numFmtId="16" fontId="25" fillId="0" borderId="1" xfId="0" applyNumberFormat="1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8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wmf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3" Type="http://schemas.openxmlformats.org/officeDocument/2006/relationships/image" Target="../media/image17.jpeg"/><Relationship Id="rId7" Type="http://schemas.openxmlformats.org/officeDocument/2006/relationships/image" Target="../media/image20.png"/><Relationship Id="rId12" Type="http://schemas.openxmlformats.org/officeDocument/2006/relationships/image" Target="../media/image15.png"/><Relationship Id="rId2" Type="http://schemas.openxmlformats.org/officeDocument/2006/relationships/image" Target="../media/image2.tiff"/><Relationship Id="rId1" Type="http://schemas.openxmlformats.org/officeDocument/2006/relationships/image" Target="../media/image16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9.jpeg"/><Relationship Id="rId10" Type="http://schemas.openxmlformats.org/officeDocument/2006/relationships/image" Target="../media/image10.png"/><Relationship Id="rId4" Type="http://schemas.openxmlformats.org/officeDocument/2006/relationships/image" Target="../media/image18.jpeg"/><Relationship Id="rId9" Type="http://schemas.openxmlformats.org/officeDocument/2006/relationships/image" Target="../media/image9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3" Type="http://schemas.openxmlformats.org/officeDocument/2006/relationships/image" Target="../media/image23.jpeg"/><Relationship Id="rId7" Type="http://schemas.openxmlformats.org/officeDocument/2006/relationships/image" Target="../media/image20.png"/><Relationship Id="rId12" Type="http://schemas.openxmlformats.org/officeDocument/2006/relationships/image" Target="../media/image15.png"/><Relationship Id="rId2" Type="http://schemas.openxmlformats.org/officeDocument/2006/relationships/image" Target="../media/image2.tiff"/><Relationship Id="rId1" Type="http://schemas.openxmlformats.org/officeDocument/2006/relationships/image" Target="../media/image22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25.jpeg"/><Relationship Id="rId10" Type="http://schemas.openxmlformats.org/officeDocument/2006/relationships/image" Target="../media/image10.png"/><Relationship Id="rId4" Type="http://schemas.openxmlformats.org/officeDocument/2006/relationships/image" Target="../media/image24.jpeg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120302</xdr:colOff>
      <xdr:row>32</xdr:row>
      <xdr:rowOff>243836</xdr:rowOff>
    </xdr:from>
    <xdr:to>
      <xdr:col>13</xdr:col>
      <xdr:colOff>123711</xdr:colOff>
      <xdr:row>35</xdr:row>
      <xdr:rowOff>74775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4687" y="8977528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8</xdr:col>
      <xdr:colOff>1332767</xdr:colOff>
      <xdr:row>32</xdr:row>
      <xdr:rowOff>213570</xdr:rowOff>
    </xdr:from>
    <xdr:to>
      <xdr:col>9</xdr:col>
      <xdr:colOff>708073</xdr:colOff>
      <xdr:row>35</xdr:row>
      <xdr:rowOff>32938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998" y="8947262"/>
          <a:ext cx="1065384" cy="610676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731578</xdr:colOff>
      <xdr:row>29</xdr:row>
      <xdr:rowOff>111599</xdr:rowOff>
    </xdr:from>
    <xdr:to>
      <xdr:col>9</xdr:col>
      <xdr:colOff>1079920</xdr:colOff>
      <xdr:row>30</xdr:row>
      <xdr:rowOff>232573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6578" y="8307984"/>
          <a:ext cx="2038419" cy="384743"/>
        </a:xfrm>
        <a:prstGeom prst="rect">
          <a:avLst/>
        </a:prstGeom>
      </xdr:spPr>
    </xdr:pic>
    <xdr:clientData/>
  </xdr:twoCellAnchor>
  <xdr:twoCellAnchor editAs="oneCell">
    <xdr:from>
      <xdr:col>8</xdr:col>
      <xdr:colOff>690244</xdr:colOff>
      <xdr:row>3</xdr:row>
      <xdr:rowOff>97692</xdr:rowOff>
    </xdr:from>
    <xdr:to>
      <xdr:col>14</xdr:col>
      <xdr:colOff>506732</xdr:colOff>
      <xdr:row>8</xdr:row>
      <xdr:rowOff>182077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475" y="1182077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10</xdr:col>
      <xdr:colOff>75828</xdr:colOff>
      <xdr:row>29</xdr:row>
      <xdr:rowOff>43795</xdr:rowOff>
    </xdr:from>
    <xdr:to>
      <xdr:col>14</xdr:col>
      <xdr:colOff>124384</xdr:colOff>
      <xdr:row>30</xdr:row>
      <xdr:rowOff>119996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0982" y="8240180"/>
          <a:ext cx="2471325" cy="339970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381000</xdr:colOff>
      <xdr:row>18</xdr:row>
      <xdr:rowOff>204875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138770" y="3360616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332154</xdr:colOff>
      <xdr:row>12</xdr:row>
      <xdr:rowOff>58616</xdr:rowOff>
    </xdr:from>
    <xdr:to>
      <xdr:col>11</xdr:col>
      <xdr:colOff>350249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7154" y="3770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8</xdr:col>
      <xdr:colOff>629677</xdr:colOff>
      <xdr:row>36</xdr:row>
      <xdr:rowOff>78154</xdr:rowOff>
    </xdr:from>
    <xdr:to>
      <xdr:col>14</xdr:col>
      <xdr:colOff>446165</xdr:colOff>
      <xdr:row>42</xdr:row>
      <xdr:rowOff>152769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908" y="9866923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8</xdr:col>
      <xdr:colOff>713154</xdr:colOff>
      <xdr:row>47</xdr:row>
      <xdr:rowOff>200379</xdr:rowOff>
    </xdr:from>
    <xdr:to>
      <xdr:col>11</xdr:col>
      <xdr:colOff>196711</xdr:colOff>
      <xdr:row>50</xdr:row>
      <xdr:rowOff>115371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7385" y="12890610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10</xdr:col>
      <xdr:colOff>9315</xdr:colOff>
      <xdr:row>52</xdr:row>
      <xdr:rowOff>164603</xdr:rowOff>
    </xdr:from>
    <xdr:to>
      <xdr:col>12</xdr:col>
      <xdr:colOff>7522</xdr:colOff>
      <xdr:row>57</xdr:row>
      <xdr:rowOff>35420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4469" y="14427680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635002</xdr:colOff>
      <xdr:row>61</xdr:row>
      <xdr:rowOff>198406</xdr:rowOff>
    </xdr:from>
    <xdr:to>
      <xdr:col>9</xdr:col>
      <xdr:colOff>983344</xdr:colOff>
      <xdr:row>63</xdr:row>
      <xdr:rowOff>55612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2" y="16835406"/>
          <a:ext cx="2038419" cy="384744"/>
        </a:xfrm>
        <a:prstGeom prst="rect">
          <a:avLst/>
        </a:prstGeom>
      </xdr:spPr>
    </xdr:pic>
    <xdr:clientData/>
  </xdr:twoCellAnchor>
  <xdr:twoCellAnchor editAs="oneCell">
    <xdr:from>
      <xdr:col>8</xdr:col>
      <xdr:colOff>882528</xdr:colOff>
      <xdr:row>56</xdr:row>
      <xdr:rowOff>207990</xdr:rowOff>
    </xdr:from>
    <xdr:to>
      <xdr:col>9</xdr:col>
      <xdr:colOff>916346</xdr:colOff>
      <xdr:row>59</xdr:row>
      <xdr:rowOff>105478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528" y="15526144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449409</xdr:colOff>
      <xdr:row>52</xdr:row>
      <xdr:rowOff>9770</xdr:rowOff>
    </xdr:from>
    <xdr:to>
      <xdr:col>14</xdr:col>
      <xdr:colOff>596215</xdr:colOff>
      <xdr:row>57</xdr:row>
      <xdr:rowOff>7788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947" y="14272847"/>
          <a:ext cx="1358191" cy="1316864"/>
        </a:xfrm>
        <a:prstGeom prst="rect">
          <a:avLst/>
        </a:prstGeom>
      </xdr:spPr>
    </xdr:pic>
    <xdr:clientData/>
  </xdr:twoCellAnchor>
  <xdr:twoCellAnchor editAs="oneCell">
    <xdr:from>
      <xdr:col>12</xdr:col>
      <xdr:colOff>185615</xdr:colOff>
      <xdr:row>43</xdr:row>
      <xdr:rowOff>84317</xdr:rowOff>
    </xdr:from>
    <xdr:to>
      <xdr:col>15</xdr:col>
      <xdr:colOff>87922</xdr:colOff>
      <xdr:row>50</xdr:row>
      <xdr:rowOff>113345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451384" y="11719471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449384</xdr:colOff>
      <xdr:row>43</xdr:row>
      <xdr:rowOff>234462</xdr:rowOff>
    </xdr:from>
    <xdr:to>
      <xdr:col>11</xdr:col>
      <xdr:colOff>467479</xdr:colOff>
      <xdr:row>46</xdr:row>
      <xdr:rowOff>239059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3615" y="11869616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9</xdr:col>
      <xdr:colOff>1601073</xdr:colOff>
      <xdr:row>61</xdr:row>
      <xdr:rowOff>206113</xdr:rowOff>
    </xdr:from>
    <xdr:to>
      <xdr:col>12</xdr:col>
      <xdr:colOff>520098</xdr:colOff>
      <xdr:row>64</xdr:row>
      <xdr:rowOff>37052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6150" y="16843113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13</xdr:col>
      <xdr:colOff>156309</xdr:colOff>
      <xdr:row>61</xdr:row>
      <xdr:rowOff>127001</xdr:rowOff>
    </xdr:from>
    <xdr:to>
      <xdr:col>15</xdr:col>
      <xdr:colOff>10310</xdr:colOff>
      <xdr:row>63</xdr:row>
      <xdr:rowOff>210139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8540" y="16764001"/>
          <a:ext cx="1065385" cy="610676"/>
        </a:xfrm>
        <a:prstGeom prst="rect">
          <a:avLst/>
        </a:prstGeom>
      </xdr:spPr>
    </xdr:pic>
    <xdr:clientData/>
  </xdr:twoCellAnchor>
  <xdr:twoCellAnchor editAs="oneCell">
    <xdr:from>
      <xdr:col>7</xdr:col>
      <xdr:colOff>1211385</xdr:colOff>
      <xdr:row>18</xdr:row>
      <xdr:rowOff>241117</xdr:rowOff>
    </xdr:from>
    <xdr:to>
      <xdr:col>10</xdr:col>
      <xdr:colOff>78154</xdr:colOff>
      <xdr:row>25</xdr:row>
      <xdr:rowOff>67505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231" y="5536040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7</xdr:col>
      <xdr:colOff>1299308</xdr:colOff>
      <xdr:row>49</xdr:row>
      <xdr:rowOff>195384</xdr:rowOff>
    </xdr:from>
    <xdr:to>
      <xdr:col>10</xdr:col>
      <xdr:colOff>166077</xdr:colOff>
      <xdr:row>56</xdr:row>
      <xdr:rowOff>21772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6154" y="13667153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9</xdr:col>
      <xdr:colOff>1200535</xdr:colOff>
      <xdr:row>58</xdr:row>
      <xdr:rowOff>108422</xdr:rowOff>
    </xdr:from>
    <xdr:to>
      <xdr:col>13</xdr:col>
      <xdr:colOff>164706</xdr:colOff>
      <xdr:row>59</xdr:row>
      <xdr:rowOff>184622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5612" y="15954114"/>
          <a:ext cx="2471325" cy="339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119744</xdr:colOff>
      <xdr:row>18</xdr:row>
      <xdr:rowOff>140922</xdr:rowOff>
    </xdr:from>
    <xdr:to>
      <xdr:col>14</xdr:col>
      <xdr:colOff>1545553</xdr:colOff>
      <xdr:row>20</xdr:row>
      <xdr:rowOff>184468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6715" y="6051865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11</xdr:col>
      <xdr:colOff>401621</xdr:colOff>
      <xdr:row>18</xdr:row>
      <xdr:rowOff>145461</xdr:rowOff>
    </xdr:from>
    <xdr:to>
      <xdr:col>11</xdr:col>
      <xdr:colOff>1464214</xdr:colOff>
      <xdr:row>20</xdr:row>
      <xdr:rowOff>185057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9192" y="6056404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14</xdr:col>
      <xdr:colOff>1362494</xdr:colOff>
      <xdr:row>6</xdr:row>
      <xdr:rowOff>113805</xdr:rowOff>
    </xdr:from>
    <xdr:to>
      <xdr:col>15</xdr:col>
      <xdr:colOff>250356</xdr:colOff>
      <xdr:row>10</xdr:row>
      <xdr:rowOff>161304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1351" y="2497776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11</xdr:col>
      <xdr:colOff>1306287</xdr:colOff>
      <xdr:row>15</xdr:row>
      <xdr:rowOff>17813</xdr:rowOff>
    </xdr:from>
    <xdr:to>
      <xdr:col>14</xdr:col>
      <xdr:colOff>130630</xdr:colOff>
      <xdr:row>16</xdr:row>
      <xdr:rowOff>125389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3858" y="5047013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14</xdr:col>
      <xdr:colOff>435429</xdr:colOff>
      <xdr:row>0</xdr:row>
      <xdr:rowOff>315685</xdr:rowOff>
    </xdr:from>
    <xdr:to>
      <xdr:col>17</xdr:col>
      <xdr:colOff>1850573</xdr:colOff>
      <xdr:row>3</xdr:row>
      <xdr:rowOff>18790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286" y="315685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17</xdr:col>
      <xdr:colOff>202037</xdr:colOff>
      <xdr:row>7</xdr:row>
      <xdr:rowOff>89643</xdr:rowOff>
    </xdr:from>
    <xdr:to>
      <xdr:col>17</xdr:col>
      <xdr:colOff>1937656</xdr:colOff>
      <xdr:row>9</xdr:row>
      <xdr:rowOff>215732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4208" y="2767529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14</xdr:col>
      <xdr:colOff>992579</xdr:colOff>
      <xdr:row>11</xdr:row>
      <xdr:rowOff>261258</xdr:rowOff>
    </xdr:from>
    <xdr:to>
      <xdr:col>15</xdr:col>
      <xdr:colOff>29041</xdr:colOff>
      <xdr:row>16</xdr:row>
      <xdr:rowOff>150421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1436" y="4114801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15</xdr:col>
      <xdr:colOff>220967</xdr:colOff>
      <xdr:row>15</xdr:row>
      <xdr:rowOff>41562</xdr:rowOff>
    </xdr:from>
    <xdr:to>
      <xdr:col>17</xdr:col>
      <xdr:colOff>1905731</xdr:colOff>
      <xdr:row>16</xdr:row>
      <xdr:rowOff>95991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9367" y="5070762"/>
          <a:ext cx="2468535" cy="348343"/>
        </a:xfrm>
        <a:prstGeom prst="rect">
          <a:avLst/>
        </a:prstGeom>
      </xdr:spPr>
    </xdr:pic>
    <xdr:clientData/>
  </xdr:twoCellAnchor>
  <xdr:twoCellAnchor editAs="oneCell">
    <xdr:from>
      <xdr:col>8</xdr:col>
      <xdr:colOff>195940</xdr:colOff>
      <xdr:row>9</xdr:row>
      <xdr:rowOff>139533</xdr:rowOff>
    </xdr:from>
    <xdr:to>
      <xdr:col>11</xdr:col>
      <xdr:colOff>615669</xdr:colOff>
      <xdr:row>11</xdr:row>
      <xdr:rowOff>292894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511" y="3405247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2133599</xdr:colOff>
      <xdr:row>5</xdr:row>
      <xdr:rowOff>97972</xdr:rowOff>
    </xdr:from>
    <xdr:to>
      <xdr:col>14</xdr:col>
      <xdr:colOff>641697</xdr:colOff>
      <xdr:row>11</xdr:row>
      <xdr:rowOff>219668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71170" y="2188029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108857</xdr:colOff>
      <xdr:row>5</xdr:row>
      <xdr:rowOff>141516</xdr:rowOff>
    </xdr:from>
    <xdr:to>
      <xdr:col>11</xdr:col>
      <xdr:colOff>1064798</xdr:colOff>
      <xdr:row>8</xdr:row>
      <xdr:rowOff>55678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8428" y="2231573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8</xdr:col>
      <xdr:colOff>315686</xdr:colOff>
      <xdr:row>12</xdr:row>
      <xdr:rowOff>141515</xdr:rowOff>
    </xdr:from>
    <xdr:to>
      <xdr:col>11</xdr:col>
      <xdr:colOff>862763</xdr:colOff>
      <xdr:row>18</xdr:row>
      <xdr:rowOff>50802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257" y="4288972"/>
          <a:ext cx="3595077" cy="1672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141515</xdr:colOff>
      <xdr:row>30</xdr:row>
      <xdr:rowOff>86495</xdr:rowOff>
    </xdr:from>
    <xdr:to>
      <xdr:col>21</xdr:col>
      <xdr:colOff>1959210</xdr:colOff>
      <xdr:row>33</xdr:row>
      <xdr:rowOff>195355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1" y="6421981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22</xdr:col>
      <xdr:colOff>151247</xdr:colOff>
      <xdr:row>30</xdr:row>
      <xdr:rowOff>80149</xdr:rowOff>
    </xdr:from>
    <xdr:to>
      <xdr:col>24</xdr:col>
      <xdr:colOff>288555</xdr:colOff>
      <xdr:row>33</xdr:row>
      <xdr:rowOff>185059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6876" y="6415635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22</xdr:col>
      <xdr:colOff>143292</xdr:colOff>
      <xdr:row>22</xdr:row>
      <xdr:rowOff>15835</xdr:rowOff>
    </xdr:from>
    <xdr:to>
      <xdr:col>24</xdr:col>
      <xdr:colOff>435412</xdr:colOff>
      <xdr:row>28</xdr:row>
      <xdr:rowOff>183077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8921" y="4838206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18</xdr:col>
      <xdr:colOff>598714</xdr:colOff>
      <xdr:row>15</xdr:row>
      <xdr:rowOff>61357</xdr:rowOff>
    </xdr:from>
    <xdr:to>
      <xdr:col>21</xdr:col>
      <xdr:colOff>108857</xdr:colOff>
      <xdr:row>17</xdr:row>
      <xdr:rowOff>168933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2714" y="3773386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21</xdr:col>
      <xdr:colOff>478972</xdr:colOff>
      <xdr:row>0</xdr:row>
      <xdr:rowOff>108858</xdr:rowOff>
    </xdr:from>
    <xdr:to>
      <xdr:col>27</xdr:col>
      <xdr:colOff>152402</xdr:colOff>
      <xdr:row>3</xdr:row>
      <xdr:rowOff>7906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8458" y="108858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21</xdr:col>
      <xdr:colOff>1573636</xdr:colOff>
      <xdr:row>9</xdr:row>
      <xdr:rowOff>46102</xdr:rowOff>
    </xdr:from>
    <xdr:to>
      <xdr:col>24</xdr:col>
      <xdr:colOff>283027</xdr:colOff>
      <xdr:row>13</xdr:row>
      <xdr:rowOff>172190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8322" y="2702216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24</xdr:col>
      <xdr:colOff>589808</xdr:colOff>
      <xdr:row>25</xdr:row>
      <xdr:rowOff>108857</xdr:rowOff>
    </xdr:from>
    <xdr:to>
      <xdr:col>27</xdr:col>
      <xdr:colOff>127013</xdr:colOff>
      <xdr:row>32</xdr:row>
      <xdr:rowOff>19791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0722" y="5453743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21</xdr:col>
      <xdr:colOff>569633</xdr:colOff>
      <xdr:row>16</xdr:row>
      <xdr:rowOff>10887</xdr:rowOff>
    </xdr:from>
    <xdr:to>
      <xdr:col>24</xdr:col>
      <xdr:colOff>229333</xdr:colOff>
      <xdr:row>17</xdr:row>
      <xdr:rowOff>161307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119" y="3788230"/>
          <a:ext cx="2685928" cy="379020"/>
        </a:xfrm>
        <a:prstGeom prst="rect">
          <a:avLst/>
        </a:prstGeom>
      </xdr:spPr>
    </xdr:pic>
    <xdr:clientData/>
  </xdr:twoCellAnchor>
  <xdr:twoCellAnchor editAs="oneCell">
    <xdr:from>
      <xdr:col>21</xdr:col>
      <xdr:colOff>1393369</xdr:colOff>
      <xdr:row>3</xdr:row>
      <xdr:rowOff>172192</xdr:rowOff>
    </xdr:from>
    <xdr:to>
      <xdr:col>27</xdr:col>
      <xdr:colOff>6070</xdr:colOff>
      <xdr:row>7</xdr:row>
      <xdr:rowOff>173153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2855" y="1619992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24</xdr:col>
      <xdr:colOff>304798</xdr:colOff>
      <xdr:row>9</xdr:row>
      <xdr:rowOff>43544</xdr:rowOff>
    </xdr:from>
    <xdr:to>
      <xdr:col>27</xdr:col>
      <xdr:colOff>195382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810512" y="2699658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16</xdr:col>
      <xdr:colOff>97971</xdr:colOff>
      <xdr:row>8</xdr:row>
      <xdr:rowOff>174171</xdr:rowOff>
    </xdr:from>
    <xdr:to>
      <xdr:col>21</xdr:col>
      <xdr:colOff>1021255</xdr:colOff>
      <xdr:row>13</xdr:row>
      <xdr:rowOff>142762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2590800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15</xdr:col>
      <xdr:colOff>1730828</xdr:colOff>
      <xdr:row>1</xdr:row>
      <xdr:rowOff>108857</xdr:rowOff>
    </xdr:from>
    <xdr:to>
      <xdr:col>21</xdr:col>
      <xdr:colOff>144305</xdr:colOff>
      <xdr:row>8</xdr:row>
      <xdr:rowOff>137887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8714" y="881743"/>
          <a:ext cx="3595077" cy="167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70" zoomScaleNormal="70" workbookViewId="0">
      <pane ySplit="3" topLeftCell="A4" activePane="bottomLeft" state="frozen"/>
      <selection pane="bottomLeft" activeCell="H22" sqref="H22"/>
    </sheetView>
  </sheetViews>
  <sheetFormatPr defaultRowHeight="15" x14ac:dyDescent="0.25"/>
  <cols>
    <col min="1" max="1" width="5.7109375" customWidth="1"/>
    <col min="2" max="2" width="15.7109375" bestFit="1" customWidth="1"/>
    <col min="3" max="3" width="39.28515625" customWidth="1"/>
    <col min="4" max="5" width="18.28515625" customWidth="1"/>
    <col min="6" max="6" width="17.85546875" customWidth="1"/>
    <col min="7" max="7" width="22.28515625" customWidth="1"/>
    <col min="8" max="8" width="19.7109375" customWidth="1"/>
    <col min="9" max="10" width="24.7109375" customWidth="1"/>
  </cols>
  <sheetData>
    <row r="1" spans="1:26" ht="45" customHeight="1" x14ac:dyDescent="0.6">
      <c r="A1" s="92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83" t="s">
        <v>2</v>
      </c>
      <c r="C4" s="83" t="s">
        <v>3</v>
      </c>
      <c r="D4" s="90" t="s">
        <v>4</v>
      </c>
      <c r="E4" s="90" t="s">
        <v>5</v>
      </c>
      <c r="F4" s="90" t="s">
        <v>113</v>
      </c>
      <c r="G4" s="90" t="s">
        <v>1</v>
      </c>
      <c r="H4" s="83" t="s">
        <v>6</v>
      </c>
    </row>
    <row r="5" spans="1:26" ht="21" customHeight="1" x14ac:dyDescent="0.3">
      <c r="B5" s="83" t="s">
        <v>7</v>
      </c>
      <c r="C5" s="84" t="s">
        <v>109</v>
      </c>
      <c r="D5" s="85">
        <v>0</v>
      </c>
      <c r="E5" s="85">
        <v>0</v>
      </c>
      <c r="F5" s="85">
        <v>6</v>
      </c>
      <c r="G5" s="85">
        <f>IF((LEN(D5)+LEN(F5)+LEN(E5))=0,"-",D5+E5+F5)</f>
        <v>6</v>
      </c>
      <c r="H5" s="85">
        <f>IF(G5&lt;&gt;"-",RANK(G5,$G$5:$G$64,0),"-")</f>
        <v>17</v>
      </c>
    </row>
    <row r="6" spans="1:26" ht="21" customHeight="1" x14ac:dyDescent="0.3">
      <c r="B6" s="83" t="s">
        <v>8</v>
      </c>
      <c r="C6" s="84" t="s">
        <v>110</v>
      </c>
      <c r="D6" s="85">
        <v>4</v>
      </c>
      <c r="E6" s="85">
        <v>12</v>
      </c>
      <c r="F6" s="85">
        <v>14</v>
      </c>
      <c r="G6" s="85">
        <f>IF((LEN(D6)+LEN(F6)+LEN(E6))=0,"-",D6+E6+F6)</f>
        <v>30</v>
      </c>
      <c r="H6" s="85">
        <f t="shared" ref="H6:H64" si="0">IF(G6&lt;&gt;"-",RANK(G6,$G$5:$G$64,0),"-")</f>
        <v>3</v>
      </c>
    </row>
    <row r="7" spans="1:26" ht="20.25" x14ac:dyDescent="0.3">
      <c r="B7" s="83" t="s">
        <v>9</v>
      </c>
      <c r="C7" s="86" t="s">
        <v>111</v>
      </c>
      <c r="D7" s="85">
        <v>0</v>
      </c>
      <c r="E7" s="85">
        <v>0</v>
      </c>
      <c r="F7" s="85">
        <v>0</v>
      </c>
      <c r="G7" s="85">
        <f t="shared" ref="G7:G64" si="1">IF((LEN(D7)+LEN(F7)+LEN(E7))=0,"-",D7+E7+F7)</f>
        <v>0</v>
      </c>
      <c r="H7" s="85">
        <f t="shared" si="0"/>
        <v>20</v>
      </c>
    </row>
    <row r="8" spans="1:26" ht="21" customHeight="1" x14ac:dyDescent="0.3">
      <c r="B8" s="83" t="s">
        <v>10</v>
      </c>
      <c r="C8" s="84" t="s">
        <v>112</v>
      </c>
      <c r="D8" s="85">
        <v>6</v>
      </c>
      <c r="E8" s="85">
        <v>9</v>
      </c>
      <c r="F8" s="85">
        <v>11</v>
      </c>
      <c r="G8" s="85">
        <f t="shared" si="1"/>
        <v>26</v>
      </c>
      <c r="H8" s="85">
        <f t="shared" si="0"/>
        <v>4</v>
      </c>
    </row>
    <row r="9" spans="1:26" ht="21" customHeight="1" x14ac:dyDescent="0.3">
      <c r="B9" s="83" t="s">
        <v>11</v>
      </c>
      <c r="C9" s="84" t="s">
        <v>114</v>
      </c>
      <c r="D9" s="85">
        <v>6</v>
      </c>
      <c r="E9" s="85">
        <v>6</v>
      </c>
      <c r="F9" s="85">
        <v>6</v>
      </c>
      <c r="G9" s="85">
        <f t="shared" si="1"/>
        <v>18</v>
      </c>
      <c r="H9" s="85">
        <v>8</v>
      </c>
    </row>
    <row r="10" spans="1:26" ht="21" customHeight="1" x14ac:dyDescent="0.3">
      <c r="B10" s="83" t="s">
        <v>12</v>
      </c>
      <c r="C10" s="84" t="s">
        <v>135</v>
      </c>
      <c r="D10" s="85">
        <v>0</v>
      </c>
      <c r="E10" s="85">
        <v>0</v>
      </c>
      <c r="F10" s="85">
        <v>0</v>
      </c>
      <c r="G10" s="85">
        <f t="shared" si="1"/>
        <v>0</v>
      </c>
      <c r="H10" s="85">
        <f t="shared" si="0"/>
        <v>20</v>
      </c>
    </row>
    <row r="11" spans="1:26" ht="21" customHeight="1" x14ac:dyDescent="0.3">
      <c r="B11" s="83" t="s">
        <v>13</v>
      </c>
      <c r="C11" s="84" t="s">
        <v>115</v>
      </c>
      <c r="D11" s="85">
        <v>16</v>
      </c>
      <c r="E11" s="85">
        <v>0</v>
      </c>
      <c r="F11" s="85">
        <v>0</v>
      </c>
      <c r="G11" s="85">
        <f t="shared" si="1"/>
        <v>16</v>
      </c>
      <c r="H11" s="85">
        <f t="shared" si="0"/>
        <v>12</v>
      </c>
    </row>
    <row r="12" spans="1:26" ht="21" customHeight="1" x14ac:dyDescent="0.3">
      <c r="B12" s="83" t="s">
        <v>14</v>
      </c>
      <c r="C12" s="84" t="s">
        <v>108</v>
      </c>
      <c r="D12" s="85">
        <v>24</v>
      </c>
      <c r="E12" s="85">
        <v>28</v>
      </c>
      <c r="F12" s="85">
        <v>28</v>
      </c>
      <c r="G12" s="85">
        <f t="shared" si="1"/>
        <v>80</v>
      </c>
      <c r="H12" s="85">
        <f t="shared" si="0"/>
        <v>1</v>
      </c>
    </row>
    <row r="13" spans="1:26" ht="21" customHeight="1" x14ac:dyDescent="0.3">
      <c r="B13" s="83" t="s">
        <v>15</v>
      </c>
      <c r="C13" s="84" t="s">
        <v>116</v>
      </c>
      <c r="D13" s="85">
        <v>0</v>
      </c>
      <c r="E13" s="85">
        <v>0</v>
      </c>
      <c r="F13" s="85">
        <v>18</v>
      </c>
      <c r="G13" s="85">
        <f t="shared" si="1"/>
        <v>18</v>
      </c>
      <c r="H13" s="85">
        <f t="shared" si="0"/>
        <v>6</v>
      </c>
    </row>
    <row r="14" spans="1:26" ht="21" customHeight="1" x14ac:dyDescent="0.3">
      <c r="B14" s="83" t="s">
        <v>16</v>
      </c>
      <c r="C14" s="84" t="s">
        <v>117</v>
      </c>
      <c r="D14" s="85">
        <v>0</v>
      </c>
      <c r="E14" s="85">
        <v>5</v>
      </c>
      <c r="F14" s="85">
        <v>5</v>
      </c>
      <c r="G14" s="85">
        <f t="shared" si="1"/>
        <v>10</v>
      </c>
      <c r="H14" s="85">
        <f t="shared" si="0"/>
        <v>16</v>
      </c>
    </row>
    <row r="15" spans="1:26" ht="21" customHeight="1" x14ac:dyDescent="0.3">
      <c r="B15" s="83" t="s">
        <v>17</v>
      </c>
      <c r="C15" s="84" t="s">
        <v>118</v>
      </c>
      <c r="D15" s="85">
        <v>4</v>
      </c>
      <c r="E15" s="85">
        <v>10</v>
      </c>
      <c r="F15" s="85">
        <v>8</v>
      </c>
      <c r="G15" s="85">
        <f t="shared" si="1"/>
        <v>22</v>
      </c>
      <c r="H15" s="85">
        <f t="shared" si="0"/>
        <v>5</v>
      </c>
    </row>
    <row r="16" spans="1:26" ht="21" customHeight="1" x14ac:dyDescent="0.3">
      <c r="B16" s="83" t="s">
        <v>18</v>
      </c>
      <c r="C16" s="84" t="s">
        <v>136</v>
      </c>
      <c r="D16" s="85">
        <v>0</v>
      </c>
      <c r="E16" s="85">
        <v>0</v>
      </c>
      <c r="F16" s="85">
        <v>0</v>
      </c>
      <c r="G16" s="85">
        <f t="shared" si="1"/>
        <v>0</v>
      </c>
      <c r="H16" s="85">
        <f t="shared" si="0"/>
        <v>20</v>
      </c>
    </row>
    <row r="17" spans="2:8" ht="21" customHeight="1" x14ac:dyDescent="0.3">
      <c r="B17" s="83" t="s">
        <v>19</v>
      </c>
      <c r="C17" s="84" t="s">
        <v>119</v>
      </c>
      <c r="D17" s="85">
        <v>0</v>
      </c>
      <c r="E17" s="85">
        <v>0</v>
      </c>
      <c r="F17" s="85">
        <v>0</v>
      </c>
      <c r="G17" s="85">
        <f t="shared" si="1"/>
        <v>0</v>
      </c>
      <c r="H17" s="85">
        <f t="shared" si="0"/>
        <v>20</v>
      </c>
    </row>
    <row r="18" spans="2:8" ht="21" customHeight="1" x14ac:dyDescent="0.3">
      <c r="B18" s="83" t="s">
        <v>20</v>
      </c>
      <c r="C18" s="84" t="s">
        <v>120</v>
      </c>
      <c r="D18" s="85">
        <v>6</v>
      </c>
      <c r="E18" s="85">
        <v>6</v>
      </c>
      <c r="F18" s="85">
        <v>6</v>
      </c>
      <c r="G18" s="85">
        <f t="shared" si="1"/>
        <v>18</v>
      </c>
      <c r="H18" s="85">
        <v>10</v>
      </c>
    </row>
    <row r="19" spans="2:8" ht="21" customHeight="1" x14ac:dyDescent="0.3">
      <c r="B19" s="83" t="s">
        <v>21</v>
      </c>
      <c r="C19" s="84" t="s">
        <v>121</v>
      </c>
      <c r="D19" s="85">
        <v>0</v>
      </c>
      <c r="E19" s="85">
        <v>0</v>
      </c>
      <c r="F19" s="85">
        <v>0</v>
      </c>
      <c r="G19" s="85">
        <f t="shared" si="1"/>
        <v>0</v>
      </c>
      <c r="H19" s="85">
        <f t="shared" si="0"/>
        <v>20</v>
      </c>
    </row>
    <row r="20" spans="2:8" ht="21" customHeight="1" x14ac:dyDescent="0.3">
      <c r="B20" s="83" t="s">
        <v>22</v>
      </c>
      <c r="C20" s="84" t="s">
        <v>122</v>
      </c>
      <c r="D20" s="85">
        <v>0</v>
      </c>
      <c r="E20" s="85">
        <v>0</v>
      </c>
      <c r="F20" s="85">
        <v>0</v>
      </c>
      <c r="G20" s="85">
        <f t="shared" si="1"/>
        <v>0</v>
      </c>
      <c r="H20" s="85">
        <f t="shared" si="0"/>
        <v>20</v>
      </c>
    </row>
    <row r="21" spans="2:8" ht="21" customHeight="1" x14ac:dyDescent="0.3">
      <c r="B21" s="83" t="s">
        <v>23</v>
      </c>
      <c r="C21" s="87" t="s">
        <v>123</v>
      </c>
      <c r="D21" s="85">
        <v>6</v>
      </c>
      <c r="E21" s="85">
        <v>6</v>
      </c>
      <c r="F21" s="85">
        <v>0</v>
      </c>
      <c r="G21" s="85">
        <f t="shared" si="1"/>
        <v>12</v>
      </c>
      <c r="H21" s="85">
        <v>14</v>
      </c>
    </row>
    <row r="22" spans="2:8" ht="21" customHeight="1" x14ac:dyDescent="0.3">
      <c r="B22" s="83" t="s">
        <v>24</v>
      </c>
      <c r="C22" s="87" t="s">
        <v>124</v>
      </c>
      <c r="D22" s="85">
        <v>0</v>
      </c>
      <c r="E22" s="85">
        <v>0</v>
      </c>
      <c r="F22" s="85">
        <v>0</v>
      </c>
      <c r="G22" s="85">
        <f t="shared" si="1"/>
        <v>0</v>
      </c>
      <c r="H22" s="85">
        <f t="shared" si="0"/>
        <v>20</v>
      </c>
    </row>
    <row r="23" spans="2:8" ht="21" customHeight="1" x14ac:dyDescent="0.3">
      <c r="B23" s="83" t="s">
        <v>25</v>
      </c>
      <c r="C23" s="87" t="s">
        <v>125</v>
      </c>
      <c r="D23" s="85">
        <v>0</v>
      </c>
      <c r="E23" s="85">
        <v>0</v>
      </c>
      <c r="F23" s="85">
        <v>6</v>
      </c>
      <c r="G23" s="85">
        <f t="shared" si="1"/>
        <v>6</v>
      </c>
      <c r="H23" s="85">
        <f t="shared" si="0"/>
        <v>17</v>
      </c>
    </row>
    <row r="24" spans="2:8" ht="21" customHeight="1" x14ac:dyDescent="0.3">
      <c r="B24" s="83" t="s">
        <v>26</v>
      </c>
      <c r="C24" s="87" t="s">
        <v>126</v>
      </c>
      <c r="D24" s="85">
        <v>0</v>
      </c>
      <c r="E24" s="85">
        <v>0</v>
      </c>
      <c r="F24" s="85">
        <v>0</v>
      </c>
      <c r="G24" s="85">
        <f t="shared" si="1"/>
        <v>0</v>
      </c>
      <c r="H24" s="85">
        <f t="shared" si="0"/>
        <v>20</v>
      </c>
    </row>
    <row r="25" spans="2:8" ht="21" customHeight="1" x14ac:dyDescent="0.3">
      <c r="B25" s="83" t="s">
        <v>27</v>
      </c>
      <c r="C25" s="87" t="s">
        <v>127</v>
      </c>
      <c r="D25" s="85">
        <v>0</v>
      </c>
      <c r="E25" s="85">
        <v>0</v>
      </c>
      <c r="F25" s="85">
        <v>0</v>
      </c>
      <c r="G25" s="85">
        <f t="shared" si="1"/>
        <v>0</v>
      </c>
      <c r="H25" s="85">
        <f t="shared" si="0"/>
        <v>20</v>
      </c>
    </row>
    <row r="26" spans="2:8" ht="21" customHeight="1" x14ac:dyDescent="0.3">
      <c r="B26" s="83" t="s">
        <v>28</v>
      </c>
      <c r="C26" s="87" t="s">
        <v>128</v>
      </c>
      <c r="D26" s="85">
        <v>6</v>
      </c>
      <c r="E26" s="85">
        <v>6</v>
      </c>
      <c r="F26" s="85">
        <v>6</v>
      </c>
      <c r="G26" s="85">
        <f t="shared" si="1"/>
        <v>18</v>
      </c>
      <c r="H26" s="85">
        <v>9</v>
      </c>
    </row>
    <row r="27" spans="2:8" ht="21" customHeight="1" x14ac:dyDescent="0.3">
      <c r="B27" s="83" t="s">
        <v>29</v>
      </c>
      <c r="C27" s="87" t="s">
        <v>129</v>
      </c>
      <c r="D27" s="89">
        <v>0</v>
      </c>
      <c r="E27" s="85">
        <v>6</v>
      </c>
      <c r="F27" s="85">
        <v>6</v>
      </c>
      <c r="G27" s="85">
        <f t="shared" si="1"/>
        <v>12</v>
      </c>
      <c r="H27" s="85">
        <f t="shared" si="0"/>
        <v>13</v>
      </c>
    </row>
    <row r="28" spans="2:8" ht="21" customHeight="1" x14ac:dyDescent="0.3">
      <c r="B28" s="83" t="s">
        <v>30</v>
      </c>
      <c r="C28" s="87" t="s">
        <v>130</v>
      </c>
      <c r="D28" s="85">
        <v>6</v>
      </c>
      <c r="E28" s="85">
        <v>6</v>
      </c>
      <c r="F28" s="85">
        <v>6</v>
      </c>
      <c r="G28" s="85">
        <f t="shared" si="1"/>
        <v>18</v>
      </c>
      <c r="H28" s="85">
        <v>11</v>
      </c>
    </row>
    <row r="29" spans="2:8" ht="21" customHeight="1" x14ac:dyDescent="0.3">
      <c r="B29" s="88" t="s">
        <v>31</v>
      </c>
      <c r="C29" s="87" t="s">
        <v>131</v>
      </c>
      <c r="D29" s="85">
        <v>24</v>
      </c>
      <c r="E29" s="89">
        <v>6</v>
      </c>
      <c r="F29" s="85">
        <v>6</v>
      </c>
      <c r="G29" s="85">
        <f t="shared" si="1"/>
        <v>36</v>
      </c>
      <c r="H29" s="85">
        <f t="shared" si="0"/>
        <v>2</v>
      </c>
    </row>
    <row r="30" spans="2:8" ht="21" customHeight="1" x14ac:dyDescent="0.3">
      <c r="B30" s="83" t="s">
        <v>32</v>
      </c>
      <c r="C30" s="87" t="s">
        <v>132</v>
      </c>
      <c r="D30" s="85">
        <v>4</v>
      </c>
      <c r="E30" s="85">
        <v>0</v>
      </c>
      <c r="F30" s="85">
        <v>0</v>
      </c>
      <c r="G30" s="85">
        <f t="shared" si="1"/>
        <v>4</v>
      </c>
      <c r="H30" s="85">
        <f t="shared" si="0"/>
        <v>19</v>
      </c>
    </row>
    <row r="31" spans="2:8" ht="21" customHeight="1" x14ac:dyDescent="0.3">
      <c r="B31" s="83" t="s">
        <v>33</v>
      </c>
      <c r="C31" s="87" t="s">
        <v>133</v>
      </c>
      <c r="D31" s="85">
        <v>0</v>
      </c>
      <c r="E31" s="85">
        <v>6</v>
      </c>
      <c r="F31" s="85">
        <v>12</v>
      </c>
      <c r="G31" s="85">
        <f t="shared" si="1"/>
        <v>18</v>
      </c>
      <c r="H31" s="85">
        <v>7</v>
      </c>
    </row>
    <row r="32" spans="2:8" ht="21" customHeight="1" x14ac:dyDescent="0.3">
      <c r="B32" s="83" t="s">
        <v>34</v>
      </c>
      <c r="C32" s="87" t="s">
        <v>137</v>
      </c>
      <c r="D32" s="85">
        <v>0</v>
      </c>
      <c r="E32" s="85">
        <v>0</v>
      </c>
      <c r="F32" s="85">
        <v>0</v>
      </c>
      <c r="G32" s="85">
        <f t="shared" si="1"/>
        <v>0</v>
      </c>
      <c r="H32" s="85">
        <f t="shared" si="0"/>
        <v>20</v>
      </c>
    </row>
    <row r="33" spans="2:8" ht="21" customHeight="1" x14ac:dyDescent="0.3">
      <c r="B33" s="83" t="s">
        <v>35</v>
      </c>
      <c r="C33" s="87" t="s">
        <v>138</v>
      </c>
      <c r="D33" s="85">
        <v>4</v>
      </c>
      <c r="E33" s="85">
        <v>4</v>
      </c>
      <c r="F33" s="85">
        <v>4</v>
      </c>
      <c r="G33" s="85">
        <f t="shared" si="1"/>
        <v>12</v>
      </c>
      <c r="H33" s="85">
        <v>15</v>
      </c>
    </row>
    <row r="34" spans="2:8" ht="21" customHeight="1" x14ac:dyDescent="0.3">
      <c r="B34" s="83" t="s">
        <v>77</v>
      </c>
      <c r="C34" s="87"/>
      <c r="D34" s="85"/>
      <c r="E34" s="85"/>
      <c r="F34" s="85"/>
      <c r="G34" s="85" t="str">
        <f t="shared" si="1"/>
        <v>-</v>
      </c>
      <c r="H34" s="85" t="str">
        <f t="shared" si="0"/>
        <v>-</v>
      </c>
    </row>
    <row r="35" spans="2:8" ht="21" customHeight="1" x14ac:dyDescent="0.3">
      <c r="B35" s="83" t="s">
        <v>78</v>
      </c>
      <c r="C35" s="87"/>
      <c r="D35" s="85"/>
      <c r="E35" s="85"/>
      <c r="F35" s="85"/>
      <c r="G35" s="85" t="str">
        <f t="shared" si="1"/>
        <v>-</v>
      </c>
      <c r="H35" s="85" t="str">
        <f t="shared" si="0"/>
        <v>-</v>
      </c>
    </row>
    <row r="36" spans="2:8" ht="21" customHeight="1" x14ac:dyDescent="0.3">
      <c r="B36" s="83" t="s">
        <v>79</v>
      </c>
      <c r="C36" s="87"/>
      <c r="D36" s="85"/>
      <c r="E36" s="85"/>
      <c r="F36" s="85"/>
      <c r="G36" s="85" t="str">
        <f t="shared" si="1"/>
        <v>-</v>
      </c>
      <c r="H36" s="85" t="str">
        <f t="shared" si="0"/>
        <v>-</v>
      </c>
    </row>
    <row r="37" spans="2:8" ht="20.25" x14ac:dyDescent="0.3">
      <c r="B37" s="83" t="s">
        <v>80</v>
      </c>
      <c r="C37" s="87"/>
      <c r="D37" s="85"/>
      <c r="E37" s="85"/>
      <c r="F37" s="85"/>
      <c r="G37" s="85" t="str">
        <f t="shared" si="1"/>
        <v>-</v>
      </c>
      <c r="H37" s="85" t="str">
        <f t="shared" si="0"/>
        <v>-</v>
      </c>
    </row>
    <row r="38" spans="2:8" ht="21" customHeight="1" x14ac:dyDescent="0.3">
      <c r="B38" s="83" t="s">
        <v>81</v>
      </c>
      <c r="C38" s="87"/>
      <c r="D38" s="85"/>
      <c r="E38" s="85"/>
      <c r="F38" s="85"/>
      <c r="G38" s="85" t="str">
        <f t="shared" si="1"/>
        <v>-</v>
      </c>
      <c r="H38" s="85" t="str">
        <f t="shared" si="0"/>
        <v>-</v>
      </c>
    </row>
    <row r="39" spans="2:8" ht="21" customHeight="1" x14ac:dyDescent="0.3">
      <c r="B39" s="83" t="s">
        <v>82</v>
      </c>
      <c r="C39" s="87"/>
      <c r="D39" s="85"/>
      <c r="E39" s="85"/>
      <c r="F39" s="85"/>
      <c r="G39" s="85" t="str">
        <f t="shared" si="1"/>
        <v>-</v>
      </c>
      <c r="H39" s="85" t="str">
        <f t="shared" si="0"/>
        <v>-</v>
      </c>
    </row>
    <row r="40" spans="2:8" ht="20.25" x14ac:dyDescent="0.3">
      <c r="B40" s="83" t="s">
        <v>83</v>
      </c>
      <c r="C40" s="87"/>
      <c r="D40" s="85"/>
      <c r="E40" s="85"/>
      <c r="F40" s="85"/>
      <c r="G40" s="85" t="str">
        <f t="shared" si="1"/>
        <v>-</v>
      </c>
      <c r="H40" s="85" t="str">
        <f t="shared" si="0"/>
        <v>-</v>
      </c>
    </row>
    <row r="41" spans="2:8" ht="21" customHeight="1" x14ac:dyDescent="0.3">
      <c r="B41" s="83" t="s">
        <v>84</v>
      </c>
      <c r="C41" s="87"/>
      <c r="D41" s="85"/>
      <c r="E41" s="85"/>
      <c r="F41" s="85"/>
      <c r="G41" s="85" t="str">
        <f t="shared" si="1"/>
        <v>-</v>
      </c>
      <c r="H41" s="85" t="str">
        <f t="shared" si="0"/>
        <v>-</v>
      </c>
    </row>
    <row r="42" spans="2:8" ht="21" customHeight="1" x14ac:dyDescent="0.3">
      <c r="B42" s="83" t="s">
        <v>85</v>
      </c>
      <c r="C42" s="87"/>
      <c r="D42" s="85"/>
      <c r="E42" s="85"/>
      <c r="F42" s="85"/>
      <c r="G42" s="85" t="str">
        <f t="shared" si="1"/>
        <v>-</v>
      </c>
      <c r="H42" s="85" t="str">
        <f t="shared" si="0"/>
        <v>-</v>
      </c>
    </row>
    <row r="43" spans="2:8" ht="21" customHeight="1" x14ac:dyDescent="0.3">
      <c r="B43" s="83" t="s">
        <v>86</v>
      </c>
      <c r="C43" s="87"/>
      <c r="D43" s="85"/>
      <c r="E43" s="85"/>
      <c r="F43" s="85"/>
      <c r="G43" s="85" t="str">
        <f t="shared" si="1"/>
        <v>-</v>
      </c>
      <c r="H43" s="85" t="str">
        <f t="shared" si="0"/>
        <v>-</v>
      </c>
    </row>
    <row r="44" spans="2:8" ht="21" customHeight="1" x14ac:dyDescent="0.3">
      <c r="B44" s="83" t="s">
        <v>87</v>
      </c>
      <c r="C44" s="87"/>
      <c r="D44" s="85"/>
      <c r="E44" s="85"/>
      <c r="F44" s="85"/>
      <c r="G44" s="85" t="str">
        <f t="shared" si="1"/>
        <v>-</v>
      </c>
      <c r="H44" s="85" t="str">
        <f t="shared" si="0"/>
        <v>-</v>
      </c>
    </row>
    <row r="45" spans="2:8" ht="20.25" x14ac:dyDescent="0.3">
      <c r="B45" s="83" t="s">
        <v>88</v>
      </c>
      <c r="C45" s="87"/>
      <c r="D45" s="85"/>
      <c r="E45" s="85"/>
      <c r="F45" s="85"/>
      <c r="G45" s="85" t="str">
        <f t="shared" si="1"/>
        <v>-</v>
      </c>
      <c r="H45" s="85" t="str">
        <f t="shared" si="0"/>
        <v>-</v>
      </c>
    </row>
    <row r="46" spans="2:8" ht="20.25" x14ac:dyDescent="0.3">
      <c r="B46" s="83" t="s">
        <v>89</v>
      </c>
      <c r="C46" s="87"/>
      <c r="D46" s="85"/>
      <c r="E46" s="85"/>
      <c r="F46" s="85"/>
      <c r="G46" s="85" t="str">
        <f t="shared" si="1"/>
        <v>-</v>
      </c>
      <c r="H46" s="85" t="str">
        <f t="shared" si="0"/>
        <v>-</v>
      </c>
    </row>
    <row r="47" spans="2:8" ht="20.25" x14ac:dyDescent="0.3">
      <c r="B47" s="83" t="s">
        <v>90</v>
      </c>
      <c r="C47" s="87"/>
      <c r="D47" s="85"/>
      <c r="E47" s="85"/>
      <c r="F47" s="85"/>
      <c r="G47" s="85" t="str">
        <f t="shared" si="1"/>
        <v>-</v>
      </c>
      <c r="H47" s="85" t="str">
        <f t="shared" si="0"/>
        <v>-</v>
      </c>
    </row>
    <row r="48" spans="2:8" ht="20.25" x14ac:dyDescent="0.3">
      <c r="B48" s="83" t="s">
        <v>91</v>
      </c>
      <c r="C48" s="87"/>
      <c r="D48" s="85"/>
      <c r="E48" s="85"/>
      <c r="F48" s="85"/>
      <c r="G48" s="85" t="str">
        <f t="shared" si="1"/>
        <v>-</v>
      </c>
      <c r="H48" s="85" t="str">
        <f t="shared" si="0"/>
        <v>-</v>
      </c>
    </row>
    <row r="49" spans="2:8" ht="20.25" x14ac:dyDescent="0.3">
      <c r="B49" s="83" t="s">
        <v>92</v>
      </c>
      <c r="C49" s="87"/>
      <c r="D49" s="85"/>
      <c r="E49" s="85"/>
      <c r="F49" s="85"/>
      <c r="G49" s="85" t="str">
        <f t="shared" si="1"/>
        <v>-</v>
      </c>
      <c r="H49" s="85" t="str">
        <f t="shared" si="0"/>
        <v>-</v>
      </c>
    </row>
    <row r="50" spans="2:8" ht="20.25" x14ac:dyDescent="0.3">
      <c r="B50" s="83" t="s">
        <v>93</v>
      </c>
      <c r="C50" s="87"/>
      <c r="D50" s="85"/>
      <c r="E50" s="85"/>
      <c r="F50" s="85"/>
      <c r="G50" s="85" t="str">
        <f t="shared" si="1"/>
        <v>-</v>
      </c>
      <c r="H50" s="85" t="str">
        <f t="shared" si="0"/>
        <v>-</v>
      </c>
    </row>
    <row r="51" spans="2:8" ht="20.25" x14ac:dyDescent="0.3">
      <c r="B51" s="83" t="s">
        <v>94</v>
      </c>
      <c r="C51" s="87"/>
      <c r="D51" s="85"/>
      <c r="E51" s="85"/>
      <c r="F51" s="85"/>
      <c r="G51" s="85" t="str">
        <f t="shared" si="1"/>
        <v>-</v>
      </c>
      <c r="H51" s="85" t="str">
        <f t="shared" si="0"/>
        <v>-</v>
      </c>
    </row>
    <row r="52" spans="2:8" ht="20.25" x14ac:dyDescent="0.3">
      <c r="B52" s="83" t="s">
        <v>95</v>
      </c>
      <c r="C52" s="87"/>
      <c r="D52" s="85"/>
      <c r="E52" s="85"/>
      <c r="F52" s="85"/>
      <c r="G52" s="85" t="str">
        <f t="shared" si="1"/>
        <v>-</v>
      </c>
      <c r="H52" s="85" t="str">
        <f t="shared" si="0"/>
        <v>-</v>
      </c>
    </row>
    <row r="53" spans="2:8" ht="20.25" x14ac:dyDescent="0.3">
      <c r="B53" s="83" t="s">
        <v>96</v>
      </c>
      <c r="C53" s="87"/>
      <c r="D53" s="85"/>
      <c r="E53" s="85"/>
      <c r="F53" s="85"/>
      <c r="G53" s="85" t="str">
        <f t="shared" si="1"/>
        <v>-</v>
      </c>
      <c r="H53" s="85" t="str">
        <f t="shared" si="0"/>
        <v>-</v>
      </c>
    </row>
    <row r="54" spans="2:8" ht="20.25" x14ac:dyDescent="0.3">
      <c r="B54" s="83" t="s">
        <v>97</v>
      </c>
      <c r="C54" s="87"/>
      <c r="D54" s="85"/>
      <c r="E54" s="85"/>
      <c r="F54" s="85"/>
      <c r="G54" s="85" t="str">
        <f t="shared" si="1"/>
        <v>-</v>
      </c>
      <c r="H54" s="85" t="str">
        <f t="shared" si="0"/>
        <v>-</v>
      </c>
    </row>
    <row r="55" spans="2:8" ht="20.25" x14ac:dyDescent="0.3">
      <c r="B55" s="83" t="s">
        <v>98</v>
      </c>
      <c r="C55" s="87"/>
      <c r="D55" s="85"/>
      <c r="E55" s="85"/>
      <c r="F55" s="85"/>
      <c r="G55" s="85" t="str">
        <f t="shared" si="1"/>
        <v>-</v>
      </c>
      <c r="H55" s="85" t="str">
        <f t="shared" si="0"/>
        <v>-</v>
      </c>
    </row>
    <row r="56" spans="2:8" ht="20.25" x14ac:dyDescent="0.3">
      <c r="B56" s="83" t="s">
        <v>99</v>
      </c>
      <c r="C56" s="87"/>
      <c r="D56" s="85"/>
      <c r="E56" s="85"/>
      <c r="F56" s="85"/>
      <c r="G56" s="85" t="str">
        <f t="shared" si="1"/>
        <v>-</v>
      </c>
      <c r="H56" s="85" t="str">
        <f t="shared" si="0"/>
        <v>-</v>
      </c>
    </row>
    <row r="57" spans="2:8" ht="20.25" x14ac:dyDescent="0.3">
      <c r="B57" s="83" t="s">
        <v>100</v>
      </c>
      <c r="C57" s="87"/>
      <c r="D57" s="85"/>
      <c r="E57" s="85"/>
      <c r="F57" s="85"/>
      <c r="G57" s="85" t="str">
        <f t="shared" si="1"/>
        <v>-</v>
      </c>
      <c r="H57" s="85" t="str">
        <f t="shared" si="0"/>
        <v>-</v>
      </c>
    </row>
    <row r="58" spans="2:8" ht="20.25" x14ac:dyDescent="0.3">
      <c r="B58" s="83" t="s">
        <v>101</v>
      </c>
      <c r="C58" s="87"/>
      <c r="D58" s="85"/>
      <c r="E58" s="85"/>
      <c r="F58" s="85"/>
      <c r="G58" s="85" t="str">
        <f t="shared" si="1"/>
        <v>-</v>
      </c>
      <c r="H58" s="85" t="str">
        <f t="shared" si="0"/>
        <v>-</v>
      </c>
    </row>
    <row r="59" spans="2:8" ht="20.25" x14ac:dyDescent="0.3">
      <c r="B59" s="83" t="s">
        <v>102</v>
      </c>
      <c r="C59" s="87"/>
      <c r="D59" s="85"/>
      <c r="E59" s="85"/>
      <c r="F59" s="85"/>
      <c r="G59" s="85" t="str">
        <f t="shared" si="1"/>
        <v>-</v>
      </c>
      <c r="H59" s="85" t="str">
        <f t="shared" si="0"/>
        <v>-</v>
      </c>
    </row>
    <row r="60" spans="2:8" ht="20.25" x14ac:dyDescent="0.3">
      <c r="B60" s="83" t="s">
        <v>103</v>
      </c>
      <c r="C60" s="87"/>
      <c r="D60" s="85"/>
      <c r="E60" s="85"/>
      <c r="F60" s="85"/>
      <c r="G60" s="85" t="str">
        <f t="shared" si="1"/>
        <v>-</v>
      </c>
      <c r="H60" s="85" t="str">
        <f t="shared" si="0"/>
        <v>-</v>
      </c>
    </row>
    <row r="61" spans="2:8" ht="20.25" x14ac:dyDescent="0.3">
      <c r="B61" s="83" t="s">
        <v>104</v>
      </c>
      <c r="C61" s="87"/>
      <c r="D61" s="85"/>
      <c r="E61" s="85"/>
      <c r="F61" s="85"/>
      <c r="G61" s="85" t="str">
        <f t="shared" si="1"/>
        <v>-</v>
      </c>
      <c r="H61" s="85" t="str">
        <f t="shared" si="0"/>
        <v>-</v>
      </c>
    </row>
    <row r="62" spans="2:8" ht="20.25" x14ac:dyDescent="0.3">
      <c r="B62" s="83" t="s">
        <v>105</v>
      </c>
      <c r="C62" s="87"/>
      <c r="D62" s="85"/>
      <c r="E62" s="85"/>
      <c r="F62" s="85"/>
      <c r="G62" s="85" t="str">
        <f t="shared" si="1"/>
        <v>-</v>
      </c>
      <c r="H62" s="85" t="str">
        <f t="shared" si="0"/>
        <v>-</v>
      </c>
    </row>
    <row r="63" spans="2:8" ht="20.25" x14ac:dyDescent="0.3">
      <c r="B63" s="83" t="s">
        <v>106</v>
      </c>
      <c r="C63" s="87"/>
      <c r="D63" s="85"/>
      <c r="E63" s="85"/>
      <c r="F63" s="85"/>
      <c r="G63" s="85" t="str">
        <f t="shared" si="1"/>
        <v>-</v>
      </c>
      <c r="H63" s="85" t="str">
        <f t="shared" si="0"/>
        <v>-</v>
      </c>
    </row>
    <row r="64" spans="2:8" ht="20.25" x14ac:dyDescent="0.3">
      <c r="B64" s="83" t="s">
        <v>107</v>
      </c>
      <c r="C64" s="87"/>
      <c r="D64" s="85"/>
      <c r="E64" s="85"/>
      <c r="F64" s="85"/>
      <c r="G64" s="85" t="str">
        <f t="shared" si="1"/>
        <v>-</v>
      </c>
      <c r="H64" s="85" t="str">
        <f t="shared" si="0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showRowColHeaders="0" zoomScale="70" zoomScaleNormal="70" workbookViewId="0">
      <selection activeCell="D24" sqref="D24"/>
    </sheetView>
  </sheetViews>
  <sheetFormatPr defaultRowHeight="15" x14ac:dyDescent="0.25"/>
  <cols>
    <col min="1" max="1" width="7.140625" customWidth="1"/>
    <col min="2" max="2" width="5.28515625" customWidth="1"/>
    <col min="3" max="3" width="46.140625" customWidth="1"/>
    <col min="4" max="5" width="5.7109375" customWidth="1"/>
    <col min="6" max="6" width="51" style="21" customWidth="1"/>
    <col min="7" max="8" width="5.7109375" customWidth="1"/>
    <col min="9" max="9" width="33" customWidth="1"/>
    <col min="10" max="11" width="5.7109375" customWidth="1"/>
    <col min="12" max="12" width="35.28515625" customWidth="1"/>
    <col min="13" max="14" width="5.7109375" customWidth="1"/>
    <col min="15" max="15" width="33.85546875" customWidth="1"/>
    <col min="16" max="17" width="5.7109375" customWidth="1"/>
    <col min="18" max="18" width="55.140625" customWidth="1"/>
  </cols>
  <sheetData>
    <row r="1" spans="1:21" ht="60.75" customHeight="1" x14ac:dyDescent="0.8">
      <c r="B1" s="94" t="s">
        <v>140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9"/>
      <c r="O1" s="19"/>
      <c r="P1" s="19"/>
      <c r="Q1" s="19"/>
      <c r="R1" s="19"/>
      <c r="S1" s="19"/>
      <c r="T1" s="19"/>
      <c r="U1" s="19"/>
    </row>
    <row r="2" spans="1:21" ht="45" x14ac:dyDescent="0.6">
      <c r="B2" s="8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1" ht="22.5" x14ac:dyDescent="0.3">
      <c r="B3" s="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1" ht="15" customHeight="1" x14ac:dyDescent="0.25"/>
    <row r="5" spans="1:21" ht="20.25" customHeight="1" x14ac:dyDescent="0.3">
      <c r="A5" s="3"/>
      <c r="B5" s="22">
        <v>9</v>
      </c>
      <c r="C5" s="23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Stadion 1</v>
      </c>
      <c r="D5" s="24" t="s">
        <v>142</v>
      </c>
      <c r="E5" s="25"/>
      <c r="F5" s="23" t="str">
        <f>IF(D5="V",C5,IF(D6="V",C6,"-"))</f>
        <v>Stadion 1</v>
      </c>
    </row>
    <row r="6" spans="1:21" ht="22.5" x14ac:dyDescent="0.3">
      <c r="A6" s="3"/>
      <c r="B6" s="22">
        <v>24</v>
      </c>
      <c r="C6" s="23" t="str">
        <f>IF('1. KOLO SOUTĚŽE TABULKY'!$H$5=24,'1. KOLO SOUTĚŽE TABULKY'!$C$5,IF('1. KOLO SOUTĚŽE TABULKY'!$H$6=24,'1. KOLO SOUTĚŽE TABULKY'!$C$6,IF('1. KOLO SOUTĚŽE TABULKY'!$H$7=24,'1. KOLO SOUTĚŽE TABULKY'!$C$7,IF('1. KOLO SOUTĚŽE TABULKY'!$H$8=24,'1. KOLO SOUTĚŽE TABULKY'!$C$8,IF('1. KOLO SOUTĚŽE TABULKY'!$H$9=24,'1. KOLO SOUTĚŽE TABULKY'!$C$9,IF('1. KOLO SOUTĚŽE TABULKY'!$H$10=24,'1. KOLO SOUTĚŽE TABULKY'!$C$10,IF('1. KOLO SOUTĚŽE TABULKY'!$H$11=24,'1. KOLO SOUTĚŽE TABULKY'!$C$11,IF('1. KOLO SOUTĚŽE TABULKY'!$H$12=24,'1. KOLO SOUTĚŽE TABULKY'!$C$12,IF('1. KOLO SOUTĚŽE TABULKY'!$H$13=24,'1. KOLO SOUTĚŽE TABULKY'!$C$13,IF('1. KOLO SOUTĚŽE TABULKY'!$H$14=24,'1. KOLO SOUTĚŽE TABULKY'!$C$14,IF('1. KOLO SOUTĚŽE TABULKY'!$H$15=24,'1. KOLO SOUTĚŽE TABULKY'!$C$15,IF('1. KOLO SOUTĚŽE TABULKY'!$H$16=24,'1. KOLO SOUTĚŽE TABULKY'!$C$16,IF('1. KOLO SOUTĚŽE TABULKY'!$H$17=24,'1. KOLO SOUTĚŽE TABULKY'!$C$17,IF('1. KOLO SOUTĚŽE TABULKY'!$H$18=24,'1. KOLO SOUTĚŽE TABULKY'!$C$18,IF('1. KOLO SOUTĚŽE TABULKY'!$H$19=24,'1. KOLO SOUTĚŽE TABULKY'!$C$19,IF('1. KOLO SOUTĚŽE TABULKY'!$H$20=24,'1. KOLO SOUTĚŽE TABULKY'!$C$20,IF('1. KOLO SOUTĚŽE TABULKY'!$H$21=24,'1. KOLO SOUTĚŽE TABULKY'!$C$21,IF('1. KOLO SOUTĚŽE TABULKY'!$H$22=24,'1. KOLO SOUTĚŽE TABULKY'!$C$22,IF('1. KOLO SOUTĚŽE TABULKY'!$H$23=24,'1. KOLO SOUTĚŽE TABULKY'!$C$23,IF('1. KOLO SOUTĚŽE TABULKY'!$H$24=24,'1. KOLO SOUTĚŽE TABULKY'!$C$24,IF('1. KOLO SOUTĚŽE TABULKY'!$H$25=24,'1. KOLO SOUTĚŽE TABULKY'!$C$25,IF('1. KOLO SOUTĚŽE TABULKY'!$H$26=24,'1. KOLO SOUTĚŽE TABULKY'!$C$26,IF('1. KOLO SOUTĚŽE TABULKY'!$H$27=24,'1. KOLO SOUTĚŽE TABULKY'!$C$27,IF('1. KOLO SOUTĚŽE TABULKY'!$H$28=24,'1. KOLO SOUTĚŽE TABULKY'!$C$28,IF('1. KOLO SOUTĚŽE TABULKY'!$H$29=24,'1. KOLO SOUTĚŽE TABULKY'!$C$29,IF('1. KOLO SOUTĚŽE TABULKY'!$H$30=24,'1. KOLO SOUTĚŽE TABULKY'!$C$30,IF('1. KOLO SOUTĚŽE TABULKY'!$H$31=24,'1. KOLO SOUTĚŽE TABULKY'!$C$31,IF('1. KOLO SOUTĚŽE TABULKY'!$H$32=24,'1. KOLO SOUTĚŽE TABULKY'!$C$32,IF('1. KOLO SOUTĚŽE TABULKY'!$H$33=24,'1. KOLO SOUTĚŽE TABULKY'!$C$33,IF('1. KOLO SOUTĚŽE TABULKY'!$H$34=24,'1. KOLO SOUTĚŽE TABULKY'!$C$34,IF('1. KOLO SOUTĚŽE TABULKY'!$H$35=24,'1. KOLO SOUTĚŽE TABULKY'!$C$35,IF('1. KOLO SOUTĚŽE TABULKY'!$H$36=24,'1. KOLO SOUTĚŽE TABULKY'!$C$36,IF('1. KOLO SOUTĚŽE TABULKY'!$H$37=24,'1. KOLO SOUTĚŽE TABULKY'!$C$37,IF('1. KOLO SOUTĚŽE TABULKY'!$H$38=24,'1. KOLO SOUTĚŽE TABULKY'!$C$38,IF('1. KOLO SOUTĚŽE TABULKY'!$H$39=24,'1. KOLO SOUTĚŽE TABULKY'!$C$39,IF('1. KOLO SOUTĚŽE TABULKY'!$H$40=24,'1. KOLO SOUTĚŽE TABULKY'!$C$40,IF('1. KOLO SOUTĚŽE TABULKY'!$H$41=24,'1. KOLO SOUTĚŽE TABULKY'!$C$41,IF('1. KOLO SOUTĚŽE TABULKY'!$H$42=24,'1. KOLO SOUTĚŽE TABULKY'!$C$42,IF('1. KOLO SOUTĚŽE TABULKY'!$H$43=24,'1. KOLO SOUTĚŽE TABULKY'!$C$43,IF('1. KOLO SOUTĚŽE TABULKY'!$H$44=24,'1. KOLO SOUTĚŽE TABULKY'!$C$44,IF('1. KOLO SOUTĚŽE TABULKY'!$H$45=24,'1. KOLO SOUTĚŽE TABULKY'!$C$45,IF('1. KOLO SOUTĚŽE TABULKY'!$H$46=24,'1. KOLO SOUTĚŽE TABULKY'!$C$46,IF('1. KOLO SOUTĚŽE TABULKY'!$H$47=24,'1. KOLO SOUTĚŽE TABULKY'!$C$47,IF('1. KOLO SOUTĚŽE TABULKY'!$H$48=24,'1. KOLO SOUTĚŽE TABULKY'!$C$48,IF('1. KOLO SOUTĚŽE TABULKY'!$H$49=24,'1. KOLO SOUTĚŽE TABULKY'!$C$49,IF('1. KOLO SOUTĚŽE TABULKY'!$H$50=24,'1. KOLO SOUTĚŽE TABULKY'!$C$50,IF('1. KOLO SOUTĚŽE TABULKY'!$H$51=24,'1. KOLO SOUTĚŽE TABULKY'!$C$51,IF('1. KOLO SOUTĚŽE TABULKY'!$H$52=24,'1. KOLO SOUTĚŽE TABULKY'!$C$52,IF('1. KOLO SOUTĚŽE TABULKY'!$H$53=24,'1. KOLO SOUTĚŽE TABULKY'!$C$53,IF('1. KOLO SOUTĚŽE TABULKY'!$H$54=24,'1. KOLO SOUTĚŽE TABULKY'!$C$54,IF('1. KOLO SOUTĚŽE TABULKY'!$H$55=24,'1. KOLO SOUTĚŽE TABULKY'!$C$55,IF('1. KOLO SOUTĚŽE TABULKY'!$H$56=24,'1. KOLO SOUTĚŽE TABULKY'!$C$56,IF('1. KOLO SOUTĚŽE TABULKY'!$H$57=24,'1. KOLO SOUTĚŽE TABULKY'!$C$57,IF('1. KOLO SOUTĚŽE TABULKY'!$H$58=24,'1. KOLO SOUTĚŽE TABULKY'!$C$58,IF('1. KOLO SOUTĚŽE TABULKY'!$H$59=24,'1. KOLO SOUTĚŽE TABULKY'!$C$59,IF('1. KOLO SOUTĚŽE TABULKY'!$H$60=24,'1. KOLO SOUTĚŽE TABULKY'!$C$60,IF('1. KOLO SOUTĚŽE TABULKY'!$H$61=24,'1. KOLO SOUTĚŽE TABULKY'!$C$61,IF('1. KOLO SOUTĚŽE TABULKY'!$H$62=24,'1. KOLO SOUTĚŽE TABULKY'!$C$62,IF('1. KOLO SOUTĚŽE TABULKY'!$H$63=24,'1. KOLO SOUTĚŽE TABULKY'!$C$63,IF('1. KOLO SOUTĚŽE TABULKY'!$H$64=24,'1. KOLO SOUTĚŽE TABULKY'!$C$64,"-"))))))))))))))))))))))))))))))))))))))))))))))))))))))))))))</f>
        <v>-</v>
      </c>
      <c r="D6" s="24"/>
      <c r="E6" s="26"/>
      <c r="F6" s="32"/>
    </row>
    <row r="7" spans="1:21" ht="22.5" x14ac:dyDescent="0.3">
      <c r="A7" s="3"/>
      <c r="B7" s="16"/>
      <c r="C7" s="27"/>
      <c r="D7" s="27"/>
      <c r="E7" s="28"/>
      <c r="F7" s="28"/>
    </row>
    <row r="8" spans="1:21" ht="22.5" x14ac:dyDescent="0.3">
      <c r="A8" s="3"/>
      <c r="B8" s="22">
        <v>10</v>
      </c>
      <c r="C8" s="23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Maskopičky</v>
      </c>
      <c r="D8" s="24" t="s">
        <v>142</v>
      </c>
      <c r="E8" s="25"/>
      <c r="F8" s="23" t="str">
        <f>IF(D8="V",C8,IF(D9="V",C9,"-"))</f>
        <v>Maskopičky</v>
      </c>
    </row>
    <row r="9" spans="1:21" ht="22.5" x14ac:dyDescent="0.3">
      <c r="A9" s="3"/>
      <c r="B9" s="22">
        <v>23</v>
      </c>
      <c r="C9" s="23" t="str">
        <f>IF('1. KOLO SOUTĚŽE TABULKY'!$H$5=23,'1. KOLO SOUTĚŽE TABULKY'!$C$5,IF('1. KOLO SOUTĚŽE TABULKY'!$H$6=23,'1. KOLO SOUTĚŽE TABULKY'!$C$6,IF('1. KOLO SOUTĚŽE TABULKY'!$H$7=23,'1. KOLO SOUTĚŽE TABULKY'!$C$7,IF('1. KOLO SOUTĚŽE TABULKY'!$H$8=23,'1. KOLO SOUTĚŽE TABULKY'!$C$8,IF('1. KOLO SOUTĚŽE TABULKY'!$H$9=23,'1. KOLO SOUTĚŽE TABULKY'!$C$9,IF('1. KOLO SOUTĚŽE TABULKY'!$H$10=23,'1. KOLO SOUTĚŽE TABULKY'!$C$10,IF('1. KOLO SOUTĚŽE TABULKY'!$H$11=23,'1. KOLO SOUTĚŽE TABULKY'!$C$11,IF('1. KOLO SOUTĚŽE TABULKY'!$H$12=23,'1. KOLO SOUTĚŽE TABULKY'!$C$12,IF('1. KOLO SOUTĚŽE TABULKY'!$H$13=23,'1. KOLO SOUTĚŽE TABULKY'!$C$13,IF('1. KOLO SOUTĚŽE TABULKY'!$H$14=23,'1. KOLO SOUTĚŽE TABULKY'!$C$14,IF('1. KOLO SOUTĚŽE TABULKY'!$H$15=23,'1. KOLO SOUTĚŽE TABULKY'!$C$15,IF('1. KOLO SOUTĚŽE TABULKY'!$H$16=23,'1. KOLO SOUTĚŽE TABULKY'!$C$16,IF('1. KOLO SOUTĚŽE TABULKY'!$H$17=23,'1. KOLO SOUTĚŽE TABULKY'!$C$17,IF('1. KOLO SOUTĚŽE TABULKY'!$H$18=23,'1. KOLO SOUTĚŽE TABULKY'!$C$18,IF('1. KOLO SOUTĚŽE TABULKY'!$H$19=23,'1. KOLO SOUTĚŽE TABULKY'!$C$19,IF('1. KOLO SOUTĚŽE TABULKY'!$H$20=23,'1. KOLO SOUTĚŽE TABULKY'!$C$20,IF('1. KOLO SOUTĚŽE TABULKY'!$H$21=23,'1. KOLO SOUTĚŽE TABULKY'!$C$21,IF('1. KOLO SOUTĚŽE TABULKY'!$H$22=23,'1. KOLO SOUTĚŽE TABULKY'!$C$22,IF('1. KOLO SOUTĚŽE TABULKY'!$H$23=23,'1. KOLO SOUTĚŽE TABULKY'!$C$23,IF('1. KOLO SOUTĚŽE TABULKY'!$H$24=23,'1. KOLO SOUTĚŽE TABULKY'!$C$24,IF('1. KOLO SOUTĚŽE TABULKY'!$H$25=23,'1. KOLO SOUTĚŽE TABULKY'!$C$25,IF('1. KOLO SOUTĚŽE TABULKY'!$H$26=23,'1. KOLO SOUTĚŽE TABULKY'!$C$26,IF('1. KOLO SOUTĚŽE TABULKY'!$H$27=23,'1. KOLO SOUTĚŽE TABULKY'!$C$27,IF('1. KOLO SOUTĚŽE TABULKY'!$H$28=23,'1. KOLO SOUTĚŽE TABULKY'!$C$28,IF('1. KOLO SOUTĚŽE TABULKY'!$H$29=23,'1. KOLO SOUTĚŽE TABULKY'!$C$29,IF('1. KOLO SOUTĚŽE TABULKY'!$H$30=23,'1. KOLO SOUTĚŽE TABULKY'!$C$30,IF('1. KOLO SOUTĚŽE TABULKY'!$H$31=23,'1. KOLO SOUTĚŽE TABULKY'!$C$31,IF('1. KOLO SOUTĚŽE TABULKY'!$H$32=23,'1. KOLO SOUTĚŽE TABULKY'!$C$32,IF('1. KOLO SOUTĚŽE TABULKY'!$H$33=23,'1. KOLO SOUTĚŽE TABULKY'!$C$33,IF('1. KOLO SOUTĚŽE TABULKY'!$H$34=23,'1. KOLO SOUTĚŽE TABULKY'!$C$34,IF('1. KOLO SOUTĚŽE TABULKY'!$H$35=23,'1. KOLO SOUTĚŽE TABULKY'!$C$35,IF('1. KOLO SOUTĚŽE TABULKY'!$H$36=23,'1. KOLO SOUTĚŽE TABULKY'!$C$36,IF('1. KOLO SOUTĚŽE TABULKY'!$H$37=23,'1. KOLO SOUTĚŽE TABULKY'!$C$37,IF('1. KOLO SOUTĚŽE TABULKY'!$H$38=23,'1. KOLO SOUTĚŽE TABULKY'!$C$38,IF('1. KOLO SOUTĚŽE TABULKY'!$H$39=23,'1. KOLO SOUTĚŽE TABULKY'!$C$39,IF('1. KOLO SOUTĚŽE TABULKY'!$H$40=23,'1. KOLO SOUTĚŽE TABULKY'!$C$40,IF('1. KOLO SOUTĚŽE TABULKY'!$H$41=23,'1. KOLO SOUTĚŽE TABULKY'!$C$41,IF('1. KOLO SOUTĚŽE TABULKY'!$H$42=23,'1. KOLO SOUTĚŽE TABULKY'!$C$42,IF('1. KOLO SOUTĚŽE TABULKY'!$H$43=23,'1. KOLO SOUTĚŽE TABULKY'!$C$43,IF('1. KOLO SOUTĚŽE TABULKY'!$H$44=23,'1. KOLO SOUTĚŽE TABULKY'!$C$44,IF('1. KOLO SOUTĚŽE TABULKY'!$H$45=23,'1. KOLO SOUTĚŽE TABULKY'!$C$45,IF('1. KOLO SOUTĚŽE TABULKY'!$H$46=23,'1. KOLO SOUTĚŽE TABULKY'!$C$46,IF('1. KOLO SOUTĚŽE TABULKY'!$H$47=23,'1. KOLO SOUTĚŽE TABULKY'!$C$47,IF('1. KOLO SOUTĚŽE TABULKY'!$H$48=23,'1. KOLO SOUTĚŽE TABULKY'!$C$48,IF('1. KOLO SOUTĚŽE TABULKY'!$H$49=23,'1. KOLO SOUTĚŽE TABULKY'!$C$49,IF('1. KOLO SOUTĚŽE TABULKY'!$H$50=23,'1. KOLO SOUTĚŽE TABULKY'!$C$50,IF('1. KOLO SOUTĚŽE TABULKY'!$H$51=23,'1. KOLO SOUTĚŽE TABULKY'!$C$51,IF('1. KOLO SOUTĚŽE TABULKY'!$H$52=23,'1. KOLO SOUTĚŽE TABULKY'!$C$52,IF('1. KOLO SOUTĚŽE TABULKY'!$H$53=23,'1. KOLO SOUTĚŽE TABULKY'!$C$53,IF('1. KOLO SOUTĚŽE TABULKY'!$H$54=23,'1. KOLO SOUTĚŽE TABULKY'!$C$54,IF('1. KOLO SOUTĚŽE TABULKY'!$H$55=23,'1. KOLO SOUTĚŽE TABULKY'!$C$55,IF('1. KOLO SOUTĚŽE TABULKY'!$H$56=23,'1. KOLO SOUTĚŽE TABULKY'!$C$56,IF('1. KOLO SOUTĚŽE TABULKY'!$H$57=23,'1. KOLO SOUTĚŽE TABULKY'!$C$57,IF('1. KOLO SOUTĚŽE TABULKY'!$H$58=23,'1. KOLO SOUTĚŽE TABULKY'!$C$58,IF('1. KOLO SOUTĚŽE TABULKY'!$H$59=23,'1. KOLO SOUTĚŽE TABULKY'!$C$59,IF('1. KOLO SOUTĚŽE TABULKY'!$H$60=23,'1. KOLO SOUTĚŽE TABULKY'!$C$60,IF('1. KOLO SOUTĚŽE TABULKY'!$H$61=23,'1. KOLO SOUTĚŽE TABULKY'!$C$61,IF('1. KOLO SOUTĚŽE TABULKY'!$H$62=23,'1. KOLO SOUTĚŽE TABULKY'!$C$62,IF('1. KOLO SOUTĚŽE TABULKY'!$H$63=23,'1. KOLO SOUTĚŽE TABULKY'!$C$63,IF('1. KOLO SOUTĚŽE TABULKY'!$H$64=23,'1. KOLO SOUTĚŽE TABULKY'!$C$64,"-"))))))))))))))))))))))))))))))))))))))))))))))))))))))))))))</f>
        <v>-</v>
      </c>
      <c r="D9" s="24"/>
      <c r="E9" s="26"/>
      <c r="F9" s="33"/>
    </row>
    <row r="10" spans="1:21" ht="22.5" x14ac:dyDescent="0.3">
      <c r="A10" s="3"/>
      <c r="B10" s="16"/>
      <c r="C10" s="16"/>
      <c r="D10" s="16"/>
      <c r="E10" s="28"/>
      <c r="F10" s="28"/>
    </row>
    <row r="11" spans="1:21" ht="22.5" x14ac:dyDescent="0.3">
      <c r="A11" s="3"/>
      <c r="B11" s="22">
        <v>11</v>
      </c>
      <c r="C11" s="23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Démáci</v>
      </c>
      <c r="D11" s="24" t="s">
        <v>142</v>
      </c>
      <c r="E11" s="25"/>
      <c r="F11" s="23" t="str">
        <f>IF(D11="V",C11,IF(D12="V",C12,"-"))</f>
        <v>Démáci</v>
      </c>
    </row>
    <row r="12" spans="1:21" ht="22.5" x14ac:dyDescent="0.3">
      <c r="A12" s="3"/>
      <c r="B12" s="22">
        <v>22</v>
      </c>
      <c r="C12" s="23" t="str">
        <f>IF('1. KOLO SOUTĚŽE TABULKY'!$H$5=22,'1. KOLO SOUTĚŽE TABULKY'!$C$5,IF('1. KOLO SOUTĚŽE TABULKY'!$H$6=22,'1. KOLO SOUTĚŽE TABULKY'!$C$6,IF('1. KOLO SOUTĚŽE TABULKY'!$H$7=22,'1. KOLO SOUTĚŽE TABULKY'!$C$7,IF('1. KOLO SOUTĚŽE TABULKY'!$H$8=22,'1. KOLO SOUTĚŽE TABULKY'!$C$8,IF('1. KOLO SOUTĚŽE TABULKY'!$H$9=22,'1. KOLO SOUTĚŽE TABULKY'!$C$9,IF('1. KOLO SOUTĚŽE TABULKY'!$H$10=22,'1. KOLO SOUTĚŽE TABULKY'!$C$10,IF('1. KOLO SOUTĚŽE TABULKY'!$H$11=22,'1. KOLO SOUTĚŽE TABULKY'!$C$11,IF('1. KOLO SOUTĚŽE TABULKY'!$H$12=22,'1. KOLO SOUTĚŽE TABULKY'!$C$12,IF('1. KOLO SOUTĚŽE TABULKY'!$H$13=22,'1. KOLO SOUTĚŽE TABULKY'!$C$13,IF('1. KOLO SOUTĚŽE TABULKY'!$H$14=22,'1. KOLO SOUTĚŽE TABULKY'!$C$14,IF('1. KOLO SOUTĚŽE TABULKY'!$H$15=22,'1. KOLO SOUTĚŽE TABULKY'!$C$15,IF('1. KOLO SOUTĚŽE TABULKY'!$H$16=22,'1. KOLO SOUTĚŽE TABULKY'!$C$16,IF('1. KOLO SOUTĚŽE TABULKY'!$H$17=22,'1. KOLO SOUTĚŽE TABULKY'!$C$17,IF('1. KOLO SOUTĚŽE TABULKY'!$H$18=22,'1. KOLO SOUTĚŽE TABULKY'!$C$18,IF('1. KOLO SOUTĚŽE TABULKY'!$H$19=22,'1. KOLO SOUTĚŽE TABULKY'!$C$19,IF('1. KOLO SOUTĚŽE TABULKY'!$H$20=22,'1. KOLO SOUTĚŽE TABULKY'!$C$20,IF('1. KOLO SOUTĚŽE TABULKY'!$H$21=22,'1. KOLO SOUTĚŽE TABULKY'!$C$21,IF('1. KOLO SOUTĚŽE TABULKY'!$H$22=22,'1. KOLO SOUTĚŽE TABULKY'!$C$22,IF('1. KOLO SOUTĚŽE TABULKY'!$H$23=22,'1. KOLO SOUTĚŽE TABULKY'!$C$23,IF('1. KOLO SOUTĚŽE TABULKY'!$H$24=22,'1. KOLO SOUTĚŽE TABULKY'!$C$24,IF('1. KOLO SOUTĚŽE TABULKY'!$H$25=22,'1. KOLO SOUTĚŽE TABULKY'!$C$25,IF('1. KOLO SOUTĚŽE TABULKY'!$H$26=22,'1. KOLO SOUTĚŽE TABULKY'!$C$26,IF('1. KOLO SOUTĚŽE TABULKY'!$H$27=22,'1. KOLO SOUTĚŽE TABULKY'!$C$27,IF('1. KOLO SOUTĚŽE TABULKY'!$H$28=22,'1. KOLO SOUTĚŽE TABULKY'!$C$28,IF('1. KOLO SOUTĚŽE TABULKY'!$H$29=22,'1. KOLO SOUTĚŽE TABULKY'!$C$29,IF('1. KOLO SOUTĚŽE TABULKY'!$H$30=22,'1. KOLO SOUTĚŽE TABULKY'!$C$30,IF('1. KOLO SOUTĚŽE TABULKY'!$H$31=22,'1. KOLO SOUTĚŽE TABULKY'!$C$31,IF('1. KOLO SOUTĚŽE TABULKY'!$H$32=22,'1. KOLO SOUTĚŽE TABULKY'!$C$32,IF('1. KOLO SOUTĚŽE TABULKY'!$H$33=22,'1. KOLO SOUTĚŽE TABULKY'!$C$33,IF('1. KOLO SOUTĚŽE TABULKY'!$H$34=22,'1. KOLO SOUTĚŽE TABULKY'!$C$34,IF('1. KOLO SOUTĚŽE TABULKY'!$H$35=22,'1. KOLO SOUTĚŽE TABULKY'!$C$35,IF('1. KOLO SOUTĚŽE TABULKY'!$H$36=22,'1. KOLO SOUTĚŽE TABULKY'!$C$36,IF('1. KOLO SOUTĚŽE TABULKY'!$H$37=22,'1. KOLO SOUTĚŽE TABULKY'!$C$37,IF('1. KOLO SOUTĚŽE TABULKY'!$H$38=22,'1. KOLO SOUTĚŽE TABULKY'!$C$38,IF('1. KOLO SOUTĚŽE TABULKY'!$H$39=22,'1. KOLO SOUTĚŽE TABULKY'!$C$39,IF('1. KOLO SOUTĚŽE TABULKY'!$H$40=22,'1. KOLO SOUTĚŽE TABULKY'!$C$40,IF('1. KOLO SOUTĚŽE TABULKY'!$H$41=22,'1. KOLO SOUTĚŽE TABULKY'!$C$41,IF('1. KOLO SOUTĚŽE TABULKY'!$H$42=22,'1. KOLO SOUTĚŽE TABULKY'!$C$42,IF('1. KOLO SOUTĚŽE TABULKY'!$H$43=22,'1. KOLO SOUTĚŽE TABULKY'!$C$43,IF('1. KOLO SOUTĚŽE TABULKY'!$H$44=22,'1. KOLO SOUTĚŽE TABULKY'!$C$44,IF('1. KOLO SOUTĚŽE TABULKY'!$H$45=22,'1. KOLO SOUTĚŽE TABULKY'!$C$45,IF('1. KOLO SOUTĚŽE TABULKY'!$H$46=22,'1. KOLO SOUTĚŽE TABULKY'!$C$46,IF('1. KOLO SOUTĚŽE TABULKY'!$H$47=22,'1. KOLO SOUTĚŽE TABULKY'!$C$47,IF('1. KOLO SOUTĚŽE TABULKY'!$H$48=22,'1. KOLO SOUTĚŽE TABULKY'!$C$48,IF('1. KOLO SOUTĚŽE TABULKY'!$H$49=22,'1. KOLO SOUTĚŽE TABULKY'!$C$49,IF('1. KOLO SOUTĚŽE TABULKY'!$H$50=22,'1. KOLO SOUTĚŽE TABULKY'!$C$50,IF('1. KOLO SOUTĚŽE TABULKY'!$H$51=22,'1. KOLO SOUTĚŽE TABULKY'!$C$51,IF('1. KOLO SOUTĚŽE TABULKY'!$H$52=22,'1. KOLO SOUTĚŽE TABULKY'!$C$52,IF('1. KOLO SOUTĚŽE TABULKY'!$H$53=22,'1. KOLO SOUTĚŽE TABULKY'!$C$53,IF('1. KOLO SOUTĚŽE TABULKY'!$H$54=22,'1. KOLO SOUTĚŽE TABULKY'!$C$54,IF('1. KOLO SOUTĚŽE TABULKY'!$H$55=22,'1. KOLO SOUTĚŽE TABULKY'!$C$55,IF('1. KOLO SOUTĚŽE TABULKY'!$H$56=22,'1. KOLO SOUTĚŽE TABULKY'!$C$56,IF('1. KOLO SOUTĚŽE TABULKY'!$H$57=22,'1. KOLO SOUTĚŽE TABULKY'!$C$57,IF('1. KOLO SOUTĚŽE TABULKY'!$H$58=22,'1. KOLO SOUTĚŽE TABULKY'!$C$58,IF('1. KOLO SOUTĚŽE TABULKY'!$H$59=22,'1. KOLO SOUTĚŽE TABULKY'!$C$59,IF('1. KOLO SOUTĚŽE TABULKY'!$H$60=22,'1. KOLO SOUTĚŽE TABULKY'!$C$60,IF('1. KOLO SOUTĚŽE TABULKY'!$H$61=22,'1. KOLO SOUTĚŽE TABULKY'!$C$61,IF('1. KOLO SOUTĚŽE TABULKY'!$H$62=22,'1. KOLO SOUTĚŽE TABULKY'!$C$62,IF('1. KOLO SOUTĚŽE TABULKY'!$H$63=22,'1. KOLO SOUTĚŽE TABULKY'!$C$63,IF('1. KOLO SOUTĚŽE TABULKY'!$H$64=22,'1. KOLO SOUTĚŽE TABULKY'!$C$64,"-"))))))))))))))))))))))))))))))))))))))))))))))))))))))))))))</f>
        <v>-</v>
      </c>
      <c r="D12" s="24"/>
      <c r="E12" s="26"/>
      <c r="F12" s="33"/>
    </row>
    <row r="13" spans="1:21" ht="22.5" x14ac:dyDescent="0.3">
      <c r="A13" s="3"/>
      <c r="B13" s="16"/>
      <c r="C13" s="27"/>
      <c r="D13" s="27"/>
      <c r="E13" s="28"/>
      <c r="F13" s="28"/>
    </row>
    <row r="14" spans="1:21" ht="22.5" x14ac:dyDescent="0.3">
      <c r="A14" s="3"/>
      <c r="B14" s="22">
        <v>12</v>
      </c>
      <c r="C14" s="23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 xml:space="preserve">ROUDNICE! </v>
      </c>
      <c r="D14" s="24" t="s">
        <v>142</v>
      </c>
      <c r="E14" s="25"/>
      <c r="F14" s="23" t="str">
        <f>IF(D14="V",C14,IF(D15="V",C15,"-"))</f>
        <v xml:space="preserve">ROUDNICE! </v>
      </c>
    </row>
    <row r="15" spans="1:21" ht="22.5" x14ac:dyDescent="0.3">
      <c r="A15" s="3"/>
      <c r="B15" s="22">
        <v>21</v>
      </c>
      <c r="C15" s="23" t="str">
        <f>IF('1. KOLO SOUTĚŽE TABULKY'!$H$5=21,'1. KOLO SOUTĚŽE TABULKY'!$C$5,IF('1. KOLO SOUTĚŽE TABULKY'!$H$6=21,'1. KOLO SOUTĚŽE TABULKY'!$C$6,IF('1. KOLO SOUTĚŽE TABULKY'!$H$7=21,'1. KOLO SOUTĚŽE TABULKY'!$C$7,IF('1. KOLO SOUTĚŽE TABULKY'!$H$8=21,'1. KOLO SOUTĚŽE TABULKY'!$C$8,IF('1. KOLO SOUTĚŽE TABULKY'!$H$9=21,'1. KOLO SOUTĚŽE TABULKY'!$C$9,IF('1. KOLO SOUTĚŽE TABULKY'!$H$10=21,'1. KOLO SOUTĚŽE TABULKY'!$C$10,IF('1. KOLO SOUTĚŽE TABULKY'!$H$11=21,'1. KOLO SOUTĚŽE TABULKY'!$C$11,IF('1. KOLO SOUTĚŽE TABULKY'!$H$12=21,'1. KOLO SOUTĚŽE TABULKY'!$C$12,IF('1. KOLO SOUTĚŽE TABULKY'!$H$13=21,'1. KOLO SOUTĚŽE TABULKY'!$C$13,IF('1. KOLO SOUTĚŽE TABULKY'!$H$14=21,'1. KOLO SOUTĚŽE TABULKY'!$C$14,IF('1. KOLO SOUTĚŽE TABULKY'!$H$15=21,'1. KOLO SOUTĚŽE TABULKY'!$C$15,IF('1. KOLO SOUTĚŽE TABULKY'!$H$16=21,'1. KOLO SOUTĚŽE TABULKY'!$C$16,IF('1. KOLO SOUTĚŽE TABULKY'!$H$17=21,'1. KOLO SOUTĚŽE TABULKY'!$C$17,IF('1. KOLO SOUTĚŽE TABULKY'!$H$18=21,'1. KOLO SOUTĚŽE TABULKY'!$C$18,IF('1. KOLO SOUTĚŽE TABULKY'!$H$19=21,'1. KOLO SOUTĚŽE TABULKY'!$C$19,IF('1. KOLO SOUTĚŽE TABULKY'!$H$20=21,'1. KOLO SOUTĚŽE TABULKY'!$C$20,IF('1. KOLO SOUTĚŽE TABULKY'!$H$21=21,'1. KOLO SOUTĚŽE TABULKY'!$C$21,IF('1. KOLO SOUTĚŽE TABULKY'!$H$22=21,'1. KOLO SOUTĚŽE TABULKY'!$C$22,IF('1. KOLO SOUTĚŽE TABULKY'!$H$23=21,'1. KOLO SOUTĚŽE TABULKY'!$C$23,IF('1. KOLO SOUTĚŽE TABULKY'!$H$24=21,'1. KOLO SOUTĚŽE TABULKY'!$C$24,IF('1. KOLO SOUTĚŽE TABULKY'!$H$25=21,'1. KOLO SOUTĚŽE TABULKY'!$C$25,IF('1. KOLO SOUTĚŽE TABULKY'!$H$26=21,'1. KOLO SOUTĚŽE TABULKY'!$C$26,IF('1. KOLO SOUTĚŽE TABULKY'!$H$27=21,'1. KOLO SOUTĚŽE TABULKY'!$C$27,IF('1. KOLO SOUTĚŽE TABULKY'!$H$28=21,'1. KOLO SOUTĚŽE TABULKY'!$C$28,IF('1. KOLO SOUTĚŽE TABULKY'!$H$29=21,'1. KOLO SOUTĚŽE TABULKY'!$C$29,IF('1. KOLO SOUTĚŽE TABULKY'!$H$30=21,'1. KOLO SOUTĚŽE TABULKY'!$C$30,IF('1. KOLO SOUTĚŽE TABULKY'!$H$31=21,'1. KOLO SOUTĚŽE TABULKY'!$C$31,IF('1. KOLO SOUTĚŽE TABULKY'!$H$32=21,'1. KOLO SOUTĚŽE TABULKY'!$C$32,IF('1. KOLO SOUTĚŽE TABULKY'!$H$33=21,'1. KOLO SOUTĚŽE TABULKY'!$C$33,IF('1. KOLO SOUTĚŽE TABULKY'!$H$34=21,'1. KOLO SOUTĚŽE TABULKY'!$C$34,IF('1. KOLO SOUTĚŽE TABULKY'!$H$35=21,'1. KOLO SOUTĚŽE TABULKY'!$C$35,IF('1. KOLO SOUTĚŽE TABULKY'!$H$36=21,'1. KOLO SOUTĚŽE TABULKY'!$C$36,IF('1. KOLO SOUTĚŽE TABULKY'!$H$37=21,'1. KOLO SOUTĚŽE TABULKY'!$C$37,IF('1. KOLO SOUTĚŽE TABULKY'!$H$38=21,'1. KOLO SOUTĚŽE TABULKY'!$C$38,IF('1. KOLO SOUTĚŽE TABULKY'!$H$39=21,'1. KOLO SOUTĚŽE TABULKY'!$C$39,IF('1. KOLO SOUTĚŽE TABULKY'!$H$40=21,'1. KOLO SOUTĚŽE TABULKY'!$C$40,IF('1. KOLO SOUTĚŽE TABULKY'!$H$41=21,'1. KOLO SOUTĚŽE TABULKY'!$C$41,IF('1. KOLO SOUTĚŽE TABULKY'!$H$42=21,'1. KOLO SOUTĚŽE TABULKY'!$C$42,IF('1. KOLO SOUTĚŽE TABULKY'!$H$43=21,'1. KOLO SOUTĚŽE TABULKY'!$C$43,IF('1. KOLO SOUTĚŽE TABULKY'!$H$44=21,'1. KOLO SOUTĚŽE TABULKY'!$C$44,IF('1. KOLO SOUTĚŽE TABULKY'!$H$45=21,'1. KOLO SOUTĚŽE TABULKY'!$C$45,IF('1. KOLO SOUTĚŽE TABULKY'!$H$46=21,'1. KOLO SOUTĚŽE TABULKY'!$C$46,IF('1. KOLO SOUTĚŽE TABULKY'!$H$47=21,'1. KOLO SOUTĚŽE TABULKY'!$C$47,IF('1. KOLO SOUTĚŽE TABULKY'!$H$48=21,'1. KOLO SOUTĚŽE TABULKY'!$C$48,IF('1. KOLO SOUTĚŽE TABULKY'!$H$49=21,'1. KOLO SOUTĚŽE TABULKY'!$C$49,IF('1. KOLO SOUTĚŽE TABULKY'!$H$50=21,'1. KOLO SOUTĚŽE TABULKY'!$C$50,IF('1. KOLO SOUTĚŽE TABULKY'!$H$51=21,'1. KOLO SOUTĚŽE TABULKY'!$C$51,IF('1. KOLO SOUTĚŽE TABULKY'!$H$52=21,'1. KOLO SOUTĚŽE TABULKY'!$C$52,IF('1. KOLO SOUTĚŽE TABULKY'!$H$53=21,'1. KOLO SOUTĚŽE TABULKY'!$C$53,IF('1. KOLO SOUTĚŽE TABULKY'!$H$54=21,'1. KOLO SOUTĚŽE TABULKY'!$C$54,IF('1. KOLO SOUTĚŽE TABULKY'!$H$55=21,'1. KOLO SOUTĚŽE TABULKY'!$C$55,IF('1. KOLO SOUTĚŽE TABULKY'!$H$56=21,'1. KOLO SOUTĚŽE TABULKY'!$C$56,IF('1. KOLO SOUTĚŽE TABULKY'!$H$57=21,'1. KOLO SOUTĚŽE TABULKY'!$C$57,IF('1. KOLO SOUTĚŽE TABULKY'!$H$58=21,'1. KOLO SOUTĚŽE TABULKY'!$C$58,IF('1. KOLO SOUTĚŽE TABULKY'!$H$59=21,'1. KOLO SOUTĚŽE TABULKY'!$C$59,IF('1. KOLO SOUTĚŽE TABULKY'!$H$60=21,'1. KOLO SOUTĚŽE TABULKY'!$C$60,IF('1. KOLO SOUTĚŽE TABULKY'!$H$61=21,'1. KOLO SOUTĚŽE TABULKY'!$C$61,IF('1. KOLO SOUTĚŽE TABULKY'!$H$62=21,'1. KOLO SOUTĚŽE TABULKY'!$C$62,IF('1. KOLO SOUTĚŽE TABULKY'!$H$63=21,'1. KOLO SOUTĚŽE TABULKY'!$C$63,IF('1. KOLO SOUTĚŽE TABULKY'!$H$64=21,'1. KOLO SOUTĚŽE TABULKY'!$C$64,"-"))))))))))))))))))))))))))))))))))))))))))))))))))))))))))))</f>
        <v>-</v>
      </c>
      <c r="D15" s="24"/>
      <c r="E15" s="26"/>
      <c r="F15" s="33"/>
    </row>
    <row r="16" spans="1:21" ht="23.25" x14ac:dyDescent="0.35">
      <c r="A16" s="3"/>
      <c r="B16" s="29"/>
      <c r="C16" s="30"/>
      <c r="D16" s="30"/>
      <c r="E16" s="31"/>
      <c r="F16" s="34"/>
    </row>
    <row r="17" spans="1:6" ht="22.5" x14ac:dyDescent="0.3">
      <c r="A17" s="3"/>
      <c r="B17" s="22">
        <v>13</v>
      </c>
      <c r="C17" s="23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Stadion 2</v>
      </c>
      <c r="D17" s="24" t="s">
        <v>142</v>
      </c>
      <c r="E17" s="25"/>
      <c r="F17" s="23" t="str">
        <f>IF(D17="V",C17,IF(D18="V",C18,"-"))</f>
        <v>Stadion 2</v>
      </c>
    </row>
    <row r="18" spans="1:6" ht="22.5" x14ac:dyDescent="0.3">
      <c r="A18" s="3"/>
      <c r="B18" s="22">
        <v>20</v>
      </c>
      <c r="C18" s="23" t="str">
        <f>IF('1. KOLO SOUTĚŽE TABULKY'!$H$5=20,'1. KOLO SOUTĚŽE TABULKY'!$C$5,IF('1. KOLO SOUTĚŽE TABULKY'!$H$6=20,'1. KOLO SOUTĚŽE TABULKY'!$C$6,IF('1. KOLO SOUTĚŽE TABULKY'!$H$7=20,'1. KOLO SOUTĚŽE TABULKY'!$C$7,IF('1. KOLO SOUTĚŽE TABULKY'!$H$8=20,'1. KOLO SOUTĚŽE TABULKY'!$C$8,IF('1. KOLO SOUTĚŽE TABULKY'!$H$9=20,'1. KOLO SOUTĚŽE TABULKY'!$C$9,IF('1. KOLO SOUTĚŽE TABULKY'!$H$10=20,'1. KOLO SOUTĚŽE TABULKY'!$C$10,IF('1. KOLO SOUTĚŽE TABULKY'!$H$11=20,'1. KOLO SOUTĚŽE TABULKY'!$C$11,IF('1. KOLO SOUTĚŽE TABULKY'!$H$12=20,'1. KOLO SOUTĚŽE TABULKY'!$C$12,IF('1. KOLO SOUTĚŽE TABULKY'!$H$13=20,'1. KOLO SOUTĚŽE TABULKY'!$C$13,IF('1. KOLO SOUTĚŽE TABULKY'!$H$14=20,'1. KOLO SOUTĚŽE TABULKY'!$C$14,IF('1. KOLO SOUTĚŽE TABULKY'!$H$15=20,'1. KOLO SOUTĚŽE TABULKY'!$C$15,IF('1. KOLO SOUTĚŽE TABULKY'!$H$16=20,'1. KOLO SOUTĚŽE TABULKY'!$C$16,IF('1. KOLO SOUTĚŽE TABULKY'!$H$17=20,'1. KOLO SOUTĚŽE TABULKY'!$C$17,IF('1. KOLO SOUTĚŽE TABULKY'!$H$18=20,'1. KOLO SOUTĚŽE TABULKY'!$C$18,IF('1. KOLO SOUTĚŽE TABULKY'!$H$19=20,'1. KOLO SOUTĚŽE TABULKY'!$C$19,IF('1. KOLO SOUTĚŽE TABULKY'!$H$20=20,'1. KOLO SOUTĚŽE TABULKY'!$C$20,IF('1. KOLO SOUTĚŽE TABULKY'!$H$21=20,'1. KOLO SOUTĚŽE TABULKY'!$C$21,IF('1. KOLO SOUTĚŽE TABULKY'!$H$22=20,'1. KOLO SOUTĚŽE TABULKY'!$C$22,IF('1. KOLO SOUTĚŽE TABULKY'!$H$23=20,'1. KOLO SOUTĚŽE TABULKY'!$C$23,IF('1. KOLO SOUTĚŽE TABULKY'!$H$24=20,'1. KOLO SOUTĚŽE TABULKY'!$C$24,IF('1. KOLO SOUTĚŽE TABULKY'!$H$25=20,'1. KOLO SOUTĚŽE TABULKY'!$C$25,IF('1. KOLO SOUTĚŽE TABULKY'!$H$26=20,'1. KOLO SOUTĚŽE TABULKY'!$C$26,IF('1. KOLO SOUTĚŽE TABULKY'!$H$27=20,'1. KOLO SOUTĚŽE TABULKY'!$C$27,IF('1. KOLO SOUTĚŽE TABULKY'!$H$28=20,'1. KOLO SOUTĚŽE TABULKY'!$C$28,IF('1. KOLO SOUTĚŽE TABULKY'!$H$29=20,'1. KOLO SOUTĚŽE TABULKY'!$C$29,IF('1. KOLO SOUTĚŽE TABULKY'!$H$30=20,'1. KOLO SOUTĚŽE TABULKY'!$C$30,IF('1. KOLO SOUTĚŽE TABULKY'!$H$31=20,'1. KOLO SOUTĚŽE TABULKY'!$C$31,IF('1. KOLO SOUTĚŽE TABULKY'!$H$32=20,'1. KOLO SOUTĚŽE TABULKY'!$C$32,IF('1. KOLO SOUTĚŽE TABULKY'!$H$33=20,'1. KOLO SOUTĚŽE TABULKY'!$C$33,IF('1. KOLO SOUTĚŽE TABULKY'!$H$34=20,'1. KOLO SOUTĚŽE TABULKY'!$C$34,IF('1. KOLO SOUTĚŽE TABULKY'!$H$35=20,'1. KOLO SOUTĚŽE TABULKY'!$C$35,IF('1. KOLO SOUTĚŽE TABULKY'!$H$36=20,'1. KOLO SOUTĚŽE TABULKY'!$C$36,IF('1. KOLO SOUTĚŽE TABULKY'!$H$37=20,'1. KOLO SOUTĚŽE TABULKY'!$C$37,IF('1. KOLO SOUTĚŽE TABULKY'!$H$38=20,'1. KOLO SOUTĚŽE TABULKY'!$C$38,IF('1. KOLO SOUTĚŽE TABULKY'!$H$39=20,'1. KOLO SOUTĚŽE TABULKY'!$C$39,IF('1. KOLO SOUTĚŽE TABULKY'!$H$40=20,'1. KOLO SOUTĚŽE TABULKY'!$C$40,IF('1. KOLO SOUTĚŽE TABULKY'!$H$41=20,'1. KOLO SOUTĚŽE TABULKY'!$C$41,IF('1. KOLO SOUTĚŽE TABULKY'!$H$42=20,'1. KOLO SOUTĚŽE TABULKY'!$C$42,IF('1. KOLO SOUTĚŽE TABULKY'!$H$43=20,'1. KOLO SOUTĚŽE TABULKY'!$C$43,IF('1. KOLO SOUTĚŽE TABULKY'!$H$44=20,'1. KOLO SOUTĚŽE TABULKY'!$C$44,IF('1. KOLO SOUTĚŽE TABULKY'!$H$45=20,'1. KOLO SOUTĚŽE TABULKY'!$C$45,IF('1. KOLO SOUTĚŽE TABULKY'!$H$46=20,'1. KOLO SOUTĚŽE TABULKY'!$C$46,IF('1. KOLO SOUTĚŽE TABULKY'!$H$47=20,'1. KOLO SOUTĚŽE TABULKY'!$C$47,IF('1. KOLO SOUTĚŽE TABULKY'!$H$48=20,'1. KOLO SOUTĚŽE TABULKY'!$C$48,IF('1. KOLO SOUTĚŽE TABULKY'!$H$49=20,'1. KOLO SOUTĚŽE TABULKY'!$C$49,IF('1. KOLO SOUTĚŽE TABULKY'!$H$50=20,'1. KOLO SOUTĚŽE TABULKY'!$C$50,IF('1. KOLO SOUTĚŽE TABULKY'!$H$51=20,'1. KOLO SOUTĚŽE TABULKY'!$C$51,IF('1. KOLO SOUTĚŽE TABULKY'!$H$52=20,'1. KOLO SOUTĚŽE TABULKY'!$C$52,IF('1. KOLO SOUTĚŽE TABULKY'!$H$53=20,'1. KOLO SOUTĚŽE TABULKY'!$C$53,IF('1. KOLO SOUTĚŽE TABULKY'!$H$54=20,'1. KOLO SOUTĚŽE TABULKY'!$C$54,IF('1. KOLO SOUTĚŽE TABULKY'!$H$55=20,'1. KOLO SOUTĚŽE TABULKY'!$C$55,IF('1. KOLO SOUTĚŽE TABULKY'!$H$56=20,'1. KOLO SOUTĚŽE TABULKY'!$C$56,IF('1. KOLO SOUTĚŽE TABULKY'!$H$57=20,'1. KOLO SOUTĚŽE TABULKY'!$C$57,IF('1. KOLO SOUTĚŽE TABULKY'!$H$58=20,'1. KOLO SOUTĚŽE TABULKY'!$C$58,IF('1. KOLO SOUTĚŽE TABULKY'!$H$59=20,'1. KOLO SOUTĚŽE TABULKY'!$C$59,IF('1. KOLO SOUTĚŽE TABULKY'!$H$60=20,'1. KOLO SOUTĚŽE TABULKY'!$C$60,IF('1. KOLO SOUTĚŽE TABULKY'!$H$61=20,'1. KOLO SOUTĚŽE TABULKY'!$C$61,IF('1. KOLO SOUTĚŽE TABULKY'!$H$62=20,'1. KOLO SOUTĚŽE TABULKY'!$C$62,IF('1. KOLO SOUTĚŽE TABULKY'!$H$63=20,'1. KOLO SOUTĚŽE TABULKY'!$C$63,IF('1. KOLO SOUTĚŽE TABULKY'!$H$64=20,'1. KOLO SOUTĚŽE TABULKY'!$C$64,"-"))))))))))))))))))))))))))))))))))))))))))))))))))))))))))))</f>
        <v>Lovorobotika 2</v>
      </c>
      <c r="D18" s="24"/>
      <c r="E18" s="26"/>
      <c r="F18" s="33"/>
    </row>
    <row r="19" spans="1:6" ht="22.5" x14ac:dyDescent="0.3">
      <c r="A19" s="3"/>
      <c r="B19" s="16"/>
      <c r="C19" s="27"/>
      <c r="D19" s="27"/>
      <c r="E19" s="28"/>
      <c r="F19" s="28"/>
    </row>
    <row r="20" spans="1:6" ht="22.5" x14ac:dyDescent="0.3">
      <c r="A20" s="3"/>
      <c r="B20" s="22">
        <v>14</v>
      </c>
      <c r="C20" s="23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Gymbos</v>
      </c>
      <c r="D20" s="24" t="s">
        <v>142</v>
      </c>
      <c r="E20" s="25"/>
      <c r="F20" s="23" t="str">
        <f>IF(D20="V",C20,IF(D21="V",C21,"-"))</f>
        <v>Gymbos</v>
      </c>
    </row>
    <row r="21" spans="1:6" ht="22.5" x14ac:dyDescent="0.3">
      <c r="A21" s="3"/>
      <c r="B21" s="22">
        <v>19</v>
      </c>
      <c r="C21" s="23" t="str">
        <f>IF('1. KOLO SOUTĚŽE TABULKY'!$H$5=19,'1. KOLO SOUTĚŽE TABULKY'!$C$5,IF('1. KOLO SOUTĚŽE TABULKY'!$H$6=19,'1. KOLO SOUTĚŽE TABULKY'!$C$6,IF('1. KOLO SOUTĚŽE TABULKY'!$H$7=19,'1. KOLO SOUTĚŽE TABULKY'!$C$7,IF('1. KOLO SOUTĚŽE TABULKY'!$H$8=19,'1. KOLO SOUTĚŽE TABULKY'!$C$8,IF('1. KOLO SOUTĚŽE TABULKY'!$H$9=19,'1. KOLO SOUTĚŽE TABULKY'!$C$9,IF('1. KOLO SOUTĚŽE TABULKY'!$H$10=19,'1. KOLO SOUTĚŽE TABULKY'!$C$10,IF('1. KOLO SOUTĚŽE TABULKY'!$H$11=19,'1. KOLO SOUTĚŽE TABULKY'!$C$11,IF('1. KOLO SOUTĚŽE TABULKY'!$H$12=19,'1. KOLO SOUTĚŽE TABULKY'!$C$12,IF('1. KOLO SOUTĚŽE TABULKY'!$H$13=19,'1. KOLO SOUTĚŽE TABULKY'!$C$13,IF('1. KOLO SOUTĚŽE TABULKY'!$H$14=19,'1. KOLO SOUTĚŽE TABULKY'!$C$14,IF('1. KOLO SOUTĚŽE TABULKY'!$H$15=19,'1. KOLO SOUTĚŽE TABULKY'!$C$15,IF('1. KOLO SOUTĚŽE TABULKY'!$H$16=19,'1. KOLO SOUTĚŽE TABULKY'!$C$16,IF('1. KOLO SOUTĚŽE TABULKY'!$H$17=19,'1. KOLO SOUTĚŽE TABULKY'!$C$17,IF('1. KOLO SOUTĚŽE TABULKY'!$H$18=19,'1. KOLO SOUTĚŽE TABULKY'!$C$18,IF('1. KOLO SOUTĚŽE TABULKY'!$H$19=19,'1. KOLO SOUTĚŽE TABULKY'!$C$19,IF('1. KOLO SOUTĚŽE TABULKY'!$H$20=19,'1. KOLO SOUTĚŽE TABULKY'!$C$20,IF('1. KOLO SOUTĚŽE TABULKY'!$H$21=19,'1. KOLO SOUTĚŽE TABULKY'!$C$21,IF('1. KOLO SOUTĚŽE TABULKY'!$H$22=19,'1. KOLO SOUTĚŽE TABULKY'!$C$22,IF('1. KOLO SOUTĚŽE TABULKY'!$H$23=19,'1. KOLO SOUTĚŽE TABULKY'!$C$23,IF('1. KOLO SOUTĚŽE TABULKY'!$H$24=19,'1. KOLO SOUTĚŽE TABULKY'!$C$24,IF('1. KOLO SOUTĚŽE TABULKY'!$H$25=19,'1. KOLO SOUTĚŽE TABULKY'!$C$25,IF('1. KOLO SOUTĚŽE TABULKY'!$H$26=19,'1. KOLO SOUTĚŽE TABULKY'!$C$26,IF('1. KOLO SOUTĚŽE TABULKY'!$H$27=19,'1. KOLO SOUTĚŽE TABULKY'!$C$27,IF('1. KOLO SOUTĚŽE TABULKY'!$H$28=19,'1. KOLO SOUTĚŽE TABULKY'!$C$28,IF('1. KOLO SOUTĚŽE TABULKY'!$H$29=19,'1. KOLO SOUTĚŽE TABULKY'!$C$29,IF('1. KOLO SOUTĚŽE TABULKY'!$H$30=19,'1. KOLO SOUTĚŽE TABULKY'!$C$30,IF('1. KOLO SOUTĚŽE TABULKY'!$H$31=19,'1. KOLO SOUTĚŽE TABULKY'!$C$31,IF('1. KOLO SOUTĚŽE TABULKY'!$H$32=19,'1. KOLO SOUTĚŽE TABULKY'!$C$32,IF('1. KOLO SOUTĚŽE TABULKY'!$H$33=19,'1. KOLO SOUTĚŽE TABULKY'!$C$33,IF('1. KOLO SOUTĚŽE TABULKY'!$H$34=19,'1. KOLO SOUTĚŽE TABULKY'!$C$34,IF('1. KOLO SOUTĚŽE TABULKY'!$H$35=19,'1. KOLO SOUTĚŽE TABULKY'!$C$35,IF('1. KOLO SOUTĚŽE TABULKY'!$H$36=19,'1. KOLO SOUTĚŽE TABULKY'!$C$36,IF('1. KOLO SOUTĚŽE TABULKY'!$H$37=19,'1. KOLO SOUTĚŽE TABULKY'!$C$37,IF('1. KOLO SOUTĚŽE TABULKY'!$H$38=19,'1. KOLO SOUTĚŽE TABULKY'!$C$38,IF('1. KOLO SOUTĚŽE TABULKY'!$H$39=19,'1. KOLO SOUTĚŽE TABULKY'!$C$39,IF('1. KOLO SOUTĚŽE TABULKY'!$H$40=19,'1. KOLO SOUTĚŽE TABULKY'!$C$40,IF('1. KOLO SOUTĚŽE TABULKY'!$H$41=19,'1. KOLO SOUTĚŽE TABULKY'!$C$41,IF('1. KOLO SOUTĚŽE TABULKY'!$H$42=19,'1. KOLO SOUTĚŽE TABULKY'!$C$42,IF('1. KOLO SOUTĚŽE TABULKY'!$H$43=19,'1. KOLO SOUTĚŽE TABULKY'!$C$43,IF('1. KOLO SOUTĚŽE TABULKY'!$H$44=19,'1. KOLO SOUTĚŽE TABULKY'!$C$44,IF('1. KOLO SOUTĚŽE TABULKY'!$H$45=19,'1. KOLO SOUTĚŽE TABULKY'!$C$45,IF('1. KOLO SOUTĚŽE TABULKY'!$H$46=19,'1. KOLO SOUTĚŽE TABULKY'!$C$46,IF('1. KOLO SOUTĚŽE TABULKY'!$H$47=19,'1. KOLO SOUTĚŽE TABULKY'!$C$47,IF('1. KOLO SOUTĚŽE TABULKY'!$H$48=19,'1. KOLO SOUTĚŽE TABULKY'!$C$48,IF('1. KOLO SOUTĚŽE TABULKY'!$H$49=19,'1. KOLO SOUTĚŽE TABULKY'!$C$49,IF('1. KOLO SOUTĚŽE TABULKY'!$H$50=19,'1. KOLO SOUTĚŽE TABULKY'!$C$50,IF('1. KOLO SOUTĚŽE TABULKY'!$H$51=19,'1. KOLO SOUTĚŽE TABULKY'!$C$51,IF('1. KOLO SOUTĚŽE TABULKY'!$H$52=19,'1. KOLO SOUTĚŽE TABULKY'!$C$52,IF('1. KOLO SOUTĚŽE TABULKY'!$H$53=19,'1. KOLO SOUTĚŽE TABULKY'!$C$53,IF('1. KOLO SOUTĚŽE TABULKY'!$H$54=19,'1. KOLO SOUTĚŽE TABULKY'!$C$54,IF('1. KOLO SOUTĚŽE TABULKY'!$H$55=19,'1. KOLO SOUTĚŽE TABULKY'!$C$55,IF('1. KOLO SOUTĚŽE TABULKY'!$H$56=19,'1. KOLO SOUTĚŽE TABULKY'!$C$56,IF('1. KOLO SOUTĚŽE TABULKY'!$H$57=19,'1. KOLO SOUTĚŽE TABULKY'!$C$57,IF('1. KOLO SOUTĚŽE TABULKY'!$H$58=19,'1. KOLO SOUTĚŽE TABULKY'!$C$58,IF('1. KOLO SOUTĚŽE TABULKY'!$H$59=19,'1. KOLO SOUTĚŽE TABULKY'!$C$59,IF('1. KOLO SOUTĚŽE TABULKY'!$H$60=19,'1. KOLO SOUTĚŽE TABULKY'!$C$60,IF('1. KOLO SOUTĚŽE TABULKY'!$H$61=19,'1. KOLO SOUTĚŽE TABULKY'!$C$61,IF('1. KOLO SOUTĚŽE TABULKY'!$H$62=19,'1. KOLO SOUTĚŽE TABULKY'!$C$62,IF('1. KOLO SOUTĚŽE TABULKY'!$H$63=19,'1. KOLO SOUTĚŽE TABULKY'!$C$63,IF('1. KOLO SOUTĚŽE TABULKY'!$H$64=19,'1. KOLO SOUTĚŽE TABULKY'!$C$64,"-"))))))))))))))))))))))))))))))))))))))))))))))))))))))))))))</f>
        <v>Kavalirka1</v>
      </c>
      <c r="D21" s="24"/>
      <c r="E21" s="26"/>
      <c r="F21" s="33"/>
    </row>
    <row r="22" spans="1:6" ht="23.25" x14ac:dyDescent="0.35">
      <c r="A22" s="3"/>
      <c r="B22" s="29"/>
      <c r="C22" s="30"/>
      <c r="D22" s="30"/>
      <c r="E22" s="31"/>
      <c r="F22" s="34"/>
    </row>
    <row r="23" spans="1:6" ht="22.5" x14ac:dyDescent="0.3">
      <c r="A23" s="3"/>
      <c r="B23" s="22">
        <v>15</v>
      </c>
      <c r="C23" s="23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Večerníčci</v>
      </c>
      <c r="D23" s="24" t="s">
        <v>142</v>
      </c>
      <c r="E23" s="25"/>
      <c r="F23" s="23" t="str">
        <f>IF(D23="V",C23,IF(D24="V",C24,"-"))</f>
        <v>Večerníčci</v>
      </c>
    </row>
    <row r="24" spans="1:6" ht="22.5" x14ac:dyDescent="0.3">
      <c r="A24" s="3"/>
      <c r="B24" s="22">
        <v>18</v>
      </c>
      <c r="C24" s="23" t="str">
        <f>IF('1. KOLO SOUTĚŽE TABULKY'!$H$5=18,'1. KOLO SOUTĚŽE TABULKY'!$C$5,IF('1. KOLO SOUTĚŽE TABULKY'!$H$6=18,'1. KOLO SOUTĚŽE TABULKY'!$C$6,IF('1. KOLO SOUTĚŽE TABULKY'!$H$7=18,'1. KOLO SOUTĚŽE TABULKY'!$C$7,IF('1. KOLO SOUTĚŽE TABULKY'!$H$8=18,'1. KOLO SOUTĚŽE TABULKY'!$C$8,IF('1. KOLO SOUTĚŽE TABULKY'!$H$9=18,'1. KOLO SOUTĚŽE TABULKY'!$C$9,IF('1. KOLO SOUTĚŽE TABULKY'!$H$10=18,'1. KOLO SOUTĚŽE TABULKY'!$C$10,IF('1. KOLO SOUTĚŽE TABULKY'!$H$11=18,'1. KOLO SOUTĚŽE TABULKY'!$C$11,IF('1. KOLO SOUTĚŽE TABULKY'!$H$12=18,'1. KOLO SOUTĚŽE TABULKY'!$C$12,IF('1. KOLO SOUTĚŽE TABULKY'!$H$13=18,'1. KOLO SOUTĚŽE TABULKY'!$C$13,IF('1. KOLO SOUTĚŽE TABULKY'!$H$14=18,'1. KOLO SOUTĚŽE TABULKY'!$C$14,IF('1. KOLO SOUTĚŽE TABULKY'!$H$15=18,'1. KOLO SOUTĚŽE TABULKY'!$C$15,IF('1. KOLO SOUTĚŽE TABULKY'!$H$16=18,'1. KOLO SOUTĚŽE TABULKY'!$C$16,IF('1. KOLO SOUTĚŽE TABULKY'!$H$17=18,'1. KOLO SOUTĚŽE TABULKY'!$C$17,IF('1. KOLO SOUTĚŽE TABULKY'!$H$18=18,'1. KOLO SOUTĚŽE TABULKY'!$C$18,IF('1. KOLO SOUTĚŽE TABULKY'!$H$19=18,'1. KOLO SOUTĚŽE TABULKY'!$C$19,IF('1. KOLO SOUTĚŽE TABULKY'!$H$20=18,'1. KOLO SOUTĚŽE TABULKY'!$C$20,IF('1. KOLO SOUTĚŽE TABULKY'!$H$21=18,'1. KOLO SOUTĚŽE TABULKY'!$C$21,IF('1. KOLO SOUTĚŽE TABULKY'!$H$22=18,'1. KOLO SOUTĚŽE TABULKY'!$C$22,IF('1. KOLO SOUTĚŽE TABULKY'!$H$23=18,'1. KOLO SOUTĚŽE TABULKY'!$C$23,IF('1. KOLO SOUTĚŽE TABULKY'!$H$24=18,'1. KOLO SOUTĚŽE TABULKY'!$C$24,IF('1. KOLO SOUTĚŽE TABULKY'!$H$25=18,'1. KOLO SOUTĚŽE TABULKY'!$C$25,IF('1. KOLO SOUTĚŽE TABULKY'!$H$26=18,'1. KOLO SOUTĚŽE TABULKY'!$C$26,IF('1. KOLO SOUTĚŽE TABULKY'!$H$27=18,'1. KOLO SOUTĚŽE TABULKY'!$C$27,IF('1. KOLO SOUTĚŽE TABULKY'!$H$28=18,'1. KOLO SOUTĚŽE TABULKY'!$C$28,IF('1. KOLO SOUTĚŽE TABULKY'!$H$29=18,'1. KOLO SOUTĚŽE TABULKY'!$C$29,IF('1. KOLO SOUTĚŽE TABULKY'!$H$30=18,'1. KOLO SOUTĚŽE TABULKY'!$C$30,IF('1. KOLO SOUTĚŽE TABULKY'!$H$31=18,'1. KOLO SOUTĚŽE TABULKY'!$C$31,IF('1. KOLO SOUTĚŽE TABULKY'!$H$32=18,'1. KOLO SOUTĚŽE TABULKY'!$C$32,IF('1. KOLO SOUTĚŽE TABULKY'!$H$33=18,'1. KOLO SOUTĚŽE TABULKY'!$C$33,IF('1. KOLO SOUTĚŽE TABULKY'!$H$34=18,'1. KOLO SOUTĚŽE TABULKY'!$C$34,IF('1. KOLO SOUTĚŽE TABULKY'!$H$35=18,'1. KOLO SOUTĚŽE TABULKY'!$C$35,IF('1. KOLO SOUTĚŽE TABULKY'!$H$36=18,'1. KOLO SOUTĚŽE TABULKY'!$C$36,IF('1. KOLO SOUTĚŽE TABULKY'!$H$37=18,'1. KOLO SOUTĚŽE TABULKY'!$C$37,IF('1. KOLO SOUTĚŽE TABULKY'!$H$38=18,'1. KOLO SOUTĚŽE TABULKY'!$C$38,IF('1. KOLO SOUTĚŽE TABULKY'!$H$39=18,'1. KOLO SOUTĚŽE TABULKY'!$C$39,IF('1. KOLO SOUTĚŽE TABULKY'!$H$40=18,'1. KOLO SOUTĚŽE TABULKY'!$C$40,IF('1. KOLO SOUTĚŽE TABULKY'!$H$41=18,'1. KOLO SOUTĚŽE TABULKY'!$C$41,IF('1. KOLO SOUTĚŽE TABULKY'!$H$42=18,'1. KOLO SOUTĚŽE TABULKY'!$C$42,IF('1. KOLO SOUTĚŽE TABULKY'!$H$43=18,'1. KOLO SOUTĚŽE TABULKY'!$C$43,IF('1. KOLO SOUTĚŽE TABULKY'!$H$44=18,'1. KOLO SOUTĚŽE TABULKY'!$C$44,IF('1. KOLO SOUTĚŽE TABULKY'!$H$45=18,'1. KOLO SOUTĚŽE TABULKY'!$C$45,IF('1. KOLO SOUTĚŽE TABULKY'!$H$46=18,'1. KOLO SOUTĚŽE TABULKY'!$C$46,IF('1. KOLO SOUTĚŽE TABULKY'!$H$47=18,'1. KOLO SOUTĚŽE TABULKY'!$C$47,IF('1. KOLO SOUTĚŽE TABULKY'!$H$48=18,'1. KOLO SOUTĚŽE TABULKY'!$C$48,IF('1. KOLO SOUTĚŽE TABULKY'!$H$49=18,'1. KOLO SOUTĚŽE TABULKY'!$C$49,IF('1. KOLO SOUTĚŽE TABULKY'!$H$50=18,'1. KOLO SOUTĚŽE TABULKY'!$C$50,IF('1. KOLO SOUTĚŽE TABULKY'!$H$51=18,'1. KOLO SOUTĚŽE TABULKY'!$C$51,IF('1. KOLO SOUTĚŽE TABULKY'!$H$52=18,'1. KOLO SOUTĚŽE TABULKY'!$C$52,IF('1. KOLO SOUTĚŽE TABULKY'!$H$53=18,'1. KOLO SOUTĚŽE TABULKY'!$C$53,IF('1. KOLO SOUTĚŽE TABULKY'!$H$54=18,'1. KOLO SOUTĚŽE TABULKY'!$C$54,IF('1. KOLO SOUTĚŽE TABULKY'!$H$55=18,'1. KOLO SOUTĚŽE TABULKY'!$C$55,IF('1. KOLO SOUTĚŽE TABULKY'!$H$56=18,'1. KOLO SOUTĚŽE TABULKY'!$C$56,IF('1. KOLO SOUTĚŽE TABULKY'!$H$57=18,'1. KOLO SOUTĚŽE TABULKY'!$C$57,IF('1. KOLO SOUTĚŽE TABULKY'!$H$58=18,'1. KOLO SOUTĚŽE TABULKY'!$C$58,IF('1. KOLO SOUTĚŽE TABULKY'!$H$59=18,'1. KOLO SOUTĚŽE TABULKY'!$C$59,IF('1. KOLO SOUTĚŽE TABULKY'!$H$60=18,'1. KOLO SOUTĚŽE TABULKY'!$C$60,IF('1. KOLO SOUTĚŽE TABULKY'!$H$61=18,'1. KOLO SOUTĚŽE TABULKY'!$C$61,IF('1. KOLO SOUTĚŽE TABULKY'!$H$62=18,'1. KOLO SOUTĚŽE TABULKY'!$C$62,IF('1. KOLO SOUTĚŽE TABULKY'!$H$63=18,'1. KOLO SOUTĚŽE TABULKY'!$C$63,IF('1. KOLO SOUTĚŽE TABULKY'!$H$64=18,'1. KOLO SOUTĚŽE TABULKY'!$C$64,"-"))))))))))))))))))))))))))))))))))))))))))))))))))))))))))))</f>
        <v>-</v>
      </c>
      <c r="D24" s="24"/>
      <c r="E24" s="26"/>
      <c r="F24" s="33"/>
    </row>
    <row r="25" spans="1:6" ht="22.5" x14ac:dyDescent="0.3">
      <c r="A25" s="3"/>
      <c r="B25" s="16"/>
      <c r="C25" s="27"/>
      <c r="D25" s="27"/>
      <c r="E25" s="28"/>
      <c r="F25" s="28"/>
    </row>
    <row r="26" spans="1:6" ht="20.25" customHeight="1" x14ac:dyDescent="0.3">
      <c r="A26" s="3"/>
      <c r="B26" s="22">
        <v>16</v>
      </c>
      <c r="C26" s="23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LegoMaster</v>
      </c>
      <c r="D26" s="24"/>
      <c r="E26" s="25"/>
      <c r="F26" s="23" t="str">
        <f>IF(D26="V",C26,IF(D27="V",C27,"-"))</f>
        <v>-</v>
      </c>
    </row>
    <row r="27" spans="1:6" ht="22.5" x14ac:dyDescent="0.3">
      <c r="A27" s="3"/>
      <c r="B27" s="22">
        <v>17</v>
      </c>
      <c r="C27" s="23" t="str">
        <f>IF('1. KOLO SOUTĚŽE TABULKY'!$H$5=17,'1. KOLO SOUTĚŽE TABULKY'!$C$5,IF('1. KOLO SOUTĚŽE TABULKY'!$H$6=17,'1. KOLO SOUTĚŽE TABULKY'!$C$6,IF('1. KOLO SOUTĚŽE TABULKY'!$H$7=17,'1. KOLO SOUTĚŽE TABULKY'!$C$7,IF('1. KOLO SOUTĚŽE TABULKY'!$H$8=17,'1. KOLO SOUTĚŽE TABULKY'!$C$8,IF('1. KOLO SOUTĚŽE TABULKY'!$H$9=17,'1. KOLO SOUTĚŽE TABULKY'!$C$9,IF('1. KOLO SOUTĚŽE TABULKY'!$H$10=17,'1. KOLO SOUTĚŽE TABULKY'!$C$10,IF('1. KOLO SOUTĚŽE TABULKY'!$H$11=17,'1. KOLO SOUTĚŽE TABULKY'!$C$11,IF('1. KOLO SOUTĚŽE TABULKY'!$H$12=17,'1. KOLO SOUTĚŽE TABULKY'!$C$12,IF('1. KOLO SOUTĚŽE TABULKY'!$H$13=17,'1. KOLO SOUTĚŽE TABULKY'!$C$13,IF('1. KOLO SOUTĚŽE TABULKY'!$H$14=17,'1. KOLO SOUTĚŽE TABULKY'!$C$14,IF('1. KOLO SOUTĚŽE TABULKY'!$H$15=17,'1. KOLO SOUTĚŽE TABULKY'!$C$15,IF('1. KOLO SOUTĚŽE TABULKY'!$H$16=17,'1. KOLO SOUTĚŽE TABULKY'!$C$16,IF('1. KOLO SOUTĚŽE TABULKY'!$H$17=17,'1. KOLO SOUTĚŽE TABULKY'!$C$17,IF('1. KOLO SOUTĚŽE TABULKY'!$H$18=17,'1. KOLO SOUTĚŽE TABULKY'!$C$18,IF('1. KOLO SOUTĚŽE TABULKY'!$H$19=17,'1. KOLO SOUTĚŽE TABULKY'!$C$19,IF('1. KOLO SOUTĚŽE TABULKY'!$H$20=17,'1. KOLO SOUTĚŽE TABULKY'!$C$20,IF('1. KOLO SOUTĚŽE TABULKY'!$H$21=17,'1. KOLO SOUTĚŽE TABULKY'!$C$21,IF('1. KOLO SOUTĚŽE TABULKY'!$H$22=17,'1. KOLO SOUTĚŽE TABULKY'!$C$22,IF('1. KOLO SOUTĚŽE TABULKY'!$H$23=17,'1. KOLO SOUTĚŽE TABULKY'!$C$23,IF('1. KOLO SOUTĚŽE TABULKY'!$H$24=17,'1. KOLO SOUTĚŽE TABULKY'!$C$24,IF('1. KOLO SOUTĚŽE TABULKY'!$H$25=17,'1. KOLO SOUTĚŽE TABULKY'!$C$25,IF('1. KOLO SOUTĚŽE TABULKY'!$H$26=17,'1. KOLO SOUTĚŽE TABULKY'!$C$26,IF('1. KOLO SOUTĚŽE TABULKY'!$H$27=17,'1. KOLO SOUTĚŽE TABULKY'!$C$27,IF('1. KOLO SOUTĚŽE TABULKY'!$H$28=17,'1. KOLO SOUTĚŽE TABULKY'!$C$28,IF('1. KOLO SOUTĚŽE TABULKY'!$H$29=17,'1. KOLO SOUTĚŽE TABULKY'!$C$29,IF('1. KOLO SOUTĚŽE TABULKY'!$H$30=17,'1. KOLO SOUTĚŽE TABULKY'!$C$30,IF('1. KOLO SOUTĚŽE TABULKY'!$H$31=17,'1. KOLO SOUTĚŽE TABULKY'!$C$31,IF('1. KOLO SOUTĚŽE TABULKY'!$H$32=17,'1. KOLO SOUTĚŽE TABULKY'!$C$32,IF('1. KOLO SOUTĚŽE TABULKY'!$H$33=17,'1. KOLO SOUTĚŽE TABULKY'!$C$33,IF('1. KOLO SOUTĚŽE TABULKY'!$H$34=17,'1. KOLO SOUTĚŽE TABULKY'!$C$34,IF('1. KOLO SOUTĚŽE TABULKY'!$H$35=17,'1. KOLO SOUTĚŽE TABULKY'!$C$35,IF('1. KOLO SOUTĚŽE TABULKY'!$H$36=17,'1. KOLO SOUTĚŽE TABULKY'!$C$36,IF('1. KOLO SOUTĚŽE TABULKY'!$H$37=17,'1. KOLO SOUTĚŽE TABULKY'!$C$37,IF('1. KOLO SOUTĚŽE TABULKY'!$H$38=17,'1. KOLO SOUTĚŽE TABULKY'!$C$38,IF('1. KOLO SOUTĚŽE TABULKY'!$H$39=17,'1. KOLO SOUTĚŽE TABULKY'!$C$39,IF('1. KOLO SOUTĚŽE TABULKY'!$H$40=17,'1. KOLO SOUTĚŽE TABULKY'!$C$40,IF('1. KOLO SOUTĚŽE TABULKY'!$H$41=17,'1. KOLO SOUTĚŽE TABULKY'!$C$41,IF('1. KOLO SOUTĚŽE TABULKY'!$H$42=17,'1. KOLO SOUTĚŽE TABULKY'!$C$42,IF('1. KOLO SOUTĚŽE TABULKY'!$H$43=17,'1. KOLO SOUTĚŽE TABULKY'!$C$43,IF('1. KOLO SOUTĚŽE TABULKY'!$H$44=17,'1. KOLO SOUTĚŽE TABULKY'!$C$44,IF('1. KOLO SOUTĚŽE TABULKY'!$H$45=17,'1. KOLO SOUTĚŽE TABULKY'!$C$45,IF('1. KOLO SOUTĚŽE TABULKY'!$H$46=17,'1. KOLO SOUTĚŽE TABULKY'!$C$46,IF('1. KOLO SOUTĚŽE TABULKY'!$H$47=17,'1. KOLO SOUTĚŽE TABULKY'!$C$47,IF('1. KOLO SOUTĚŽE TABULKY'!$H$48=17,'1. KOLO SOUTĚŽE TABULKY'!$C$48,IF('1. KOLO SOUTĚŽE TABULKY'!$H$49=17,'1. KOLO SOUTĚŽE TABULKY'!$C$49,IF('1. KOLO SOUTĚŽE TABULKY'!$H$50=17,'1. KOLO SOUTĚŽE TABULKY'!$C$50,IF('1. KOLO SOUTĚŽE TABULKY'!$H$51=17,'1. KOLO SOUTĚŽE TABULKY'!$C$51,IF('1. KOLO SOUTĚŽE TABULKY'!$H$52=17,'1. KOLO SOUTĚŽE TABULKY'!$C$52,IF('1. KOLO SOUTĚŽE TABULKY'!$H$53=17,'1. KOLO SOUTĚŽE TABULKY'!$C$53,IF('1. KOLO SOUTĚŽE TABULKY'!$H$54=17,'1. KOLO SOUTĚŽE TABULKY'!$C$54,IF('1. KOLO SOUTĚŽE TABULKY'!$H$55=17,'1. KOLO SOUTĚŽE TABULKY'!$C$55,IF('1. KOLO SOUTĚŽE TABULKY'!$H$56=17,'1. KOLO SOUTĚŽE TABULKY'!$C$56,IF('1. KOLO SOUTĚŽE TABULKY'!$H$57=17,'1. KOLO SOUTĚŽE TABULKY'!$C$57,IF('1. KOLO SOUTĚŽE TABULKY'!$H$58=17,'1. KOLO SOUTĚŽE TABULKY'!$C$58,IF('1. KOLO SOUTĚŽE TABULKY'!$H$59=17,'1. KOLO SOUTĚŽE TABULKY'!$C$59,IF('1. KOLO SOUTĚŽE TABULKY'!$H$60=17,'1. KOLO SOUTĚŽE TABULKY'!$C$60,IF('1. KOLO SOUTĚŽE TABULKY'!$H$61=17,'1. KOLO SOUTĚŽE TABULKY'!$C$61,IF('1. KOLO SOUTĚŽE TABULKY'!$H$62=17,'1. KOLO SOUTĚŽE TABULKY'!$C$62,IF('1. KOLO SOUTĚŽE TABULKY'!$H$63=17,'1. KOLO SOUTĚŽE TABULKY'!$C$63,IF('1. KOLO SOUTĚŽE TABULKY'!$H$64=17,'1. KOLO SOUTĚŽE TABULKY'!$C$64,"-"))))))))))))))))))))))))))))))))))))))))))))))))))))))))))))</f>
        <v>Gymlit</v>
      </c>
      <c r="D27" s="24"/>
      <c r="E27" s="26"/>
      <c r="F27" s="33"/>
    </row>
    <row r="28" spans="1:6" ht="20.25" x14ac:dyDescent="0.3">
      <c r="A28" s="3"/>
      <c r="B28" s="6"/>
      <c r="C28" s="4"/>
      <c r="D28" s="4"/>
      <c r="E28" s="5"/>
      <c r="F28" s="35"/>
    </row>
    <row r="29" spans="1:6" ht="20.25" x14ac:dyDescent="0.3">
      <c r="B29" s="7"/>
      <c r="C29" s="7"/>
      <c r="D29" s="7"/>
      <c r="E29" s="7"/>
      <c r="F29" s="36"/>
    </row>
    <row r="30" spans="1:6" ht="20.25" x14ac:dyDescent="0.3">
      <c r="B30" s="7"/>
      <c r="C30" s="7"/>
      <c r="D30" s="7"/>
      <c r="E30" s="7"/>
      <c r="F30" s="36"/>
    </row>
    <row r="31" spans="1:6" ht="20.25" x14ac:dyDescent="0.3">
      <c r="B31" s="7"/>
      <c r="C31" s="7"/>
      <c r="D31" s="7"/>
      <c r="E31" s="7"/>
      <c r="F31" s="36"/>
    </row>
  </sheetData>
  <mergeCells count="2">
    <mergeCell ref="C3:R3"/>
    <mergeCell ref="B1:M1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70" zoomScaleNormal="70" workbookViewId="0">
      <selection activeCell="Q27" sqref="Q27"/>
    </sheetView>
  </sheetViews>
  <sheetFormatPr defaultColWidth="8.85546875" defaultRowHeight="18.75" x14ac:dyDescent="0.3"/>
  <cols>
    <col min="1" max="1" width="5.7109375" style="12" customWidth="1"/>
    <col min="2" max="3" width="4.7109375" style="12" customWidth="1"/>
    <col min="4" max="4" width="25.7109375" style="12" customWidth="1"/>
    <col min="5" max="5" width="3.5703125" style="10" bestFit="1" customWidth="1"/>
    <col min="6" max="6" width="4.7109375" style="12" customWidth="1"/>
    <col min="7" max="7" width="25.7109375" style="12" customWidth="1"/>
    <col min="8" max="8" width="3.5703125" style="10" bestFit="1" customWidth="1"/>
    <col min="9" max="9" width="4.7109375" style="12" customWidth="1"/>
    <col min="10" max="10" width="25.7109375" style="12" customWidth="1"/>
    <col min="11" max="11" width="3.5703125" style="10" bestFit="1" customWidth="1"/>
    <col min="12" max="12" width="4.7109375" style="12" customWidth="1"/>
    <col min="13" max="13" width="25.7109375" style="12" customWidth="1"/>
    <col min="14" max="14" width="3.5703125" style="10" bestFit="1" customWidth="1"/>
    <col min="15" max="15" width="4.7109375" style="12" customWidth="1"/>
    <col min="16" max="16" width="30.7109375" style="12" customWidth="1"/>
    <col min="17" max="17" width="3.5703125" style="10" bestFit="1" customWidth="1"/>
    <col min="18" max="18" width="4.7109375" style="12" customWidth="1"/>
    <col min="19" max="19" width="28.7109375" style="12" customWidth="1"/>
    <col min="20" max="20" width="3.5703125" style="10" bestFit="1" customWidth="1"/>
    <col min="21" max="21" width="4.7109375" style="12" customWidth="1"/>
    <col min="22" max="22" width="30.7109375" style="12" customWidth="1"/>
    <col min="23" max="23" width="4.7109375" style="12" customWidth="1"/>
    <col min="24" max="16384" width="8.85546875" style="12"/>
  </cols>
  <sheetData>
    <row r="1" spans="1:28" ht="60.75" customHeight="1" x14ac:dyDescent="0.8">
      <c r="B1" s="94" t="s">
        <v>141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19"/>
      <c r="W1" s="19"/>
      <c r="X1" s="19"/>
      <c r="Y1" s="19"/>
      <c r="Z1" s="19"/>
    </row>
    <row r="2" spans="1:28" ht="35.25" x14ac:dyDescent="0.5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20"/>
      <c r="W2" s="20"/>
      <c r="X2" s="20"/>
      <c r="Y2" s="20"/>
      <c r="Z2" s="20"/>
      <c r="AA2" s="20"/>
    </row>
    <row r="3" spans="1:28" x14ac:dyDescent="0.3">
      <c r="A3" s="40"/>
      <c r="B3" s="40"/>
      <c r="C3" s="40"/>
      <c r="D3" s="40"/>
      <c r="E3" s="45"/>
      <c r="F3" s="40"/>
      <c r="G3" s="40"/>
      <c r="H3" s="45"/>
      <c r="I3" s="40"/>
      <c r="J3" s="40"/>
      <c r="K3" s="45"/>
      <c r="L3" s="40"/>
      <c r="M3" s="40"/>
      <c r="N3" s="45"/>
      <c r="O3" s="40"/>
      <c r="P3" s="40"/>
      <c r="Q3" s="45"/>
      <c r="R3" s="40"/>
      <c r="S3" s="40"/>
      <c r="T3" s="45"/>
      <c r="U3" s="40"/>
      <c r="V3" s="40"/>
      <c r="W3" s="40"/>
    </row>
    <row r="4" spans="1:28" s="10" customFormat="1" x14ac:dyDescent="0.3">
      <c r="A4" s="45"/>
      <c r="B4" s="46"/>
      <c r="C4" s="46"/>
      <c r="D4" s="81"/>
      <c r="E4" s="46"/>
      <c r="F4" s="46"/>
      <c r="G4" s="81" t="s">
        <v>42</v>
      </c>
      <c r="H4" s="81"/>
      <c r="I4" s="46"/>
      <c r="J4" s="81" t="s">
        <v>43</v>
      </c>
      <c r="K4" s="81"/>
      <c r="L4" s="46"/>
      <c r="M4" s="81" t="s">
        <v>44</v>
      </c>
      <c r="N4" s="81"/>
      <c r="O4" s="46"/>
      <c r="P4" s="81" t="s">
        <v>45</v>
      </c>
      <c r="Q4" s="81"/>
      <c r="R4" s="46"/>
      <c r="S4" s="115"/>
      <c r="T4" s="115"/>
      <c r="U4" s="115"/>
      <c r="V4" s="115"/>
      <c r="W4" s="46"/>
      <c r="X4" s="9"/>
      <c r="Y4" s="9"/>
      <c r="Z4" s="9"/>
      <c r="AA4" s="9"/>
      <c r="AB4" s="9"/>
    </row>
    <row r="5" spans="1:28" x14ac:dyDescent="0.3">
      <c r="A5" s="40"/>
      <c r="B5" s="102" t="s">
        <v>46</v>
      </c>
      <c r="C5" s="63">
        <v>1</v>
      </c>
      <c r="D5" s="64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Maniaci</v>
      </c>
      <c r="E5" s="61" t="s">
        <v>142</v>
      </c>
      <c r="F5" s="50"/>
      <c r="G5" s="65" t="str">
        <f>IF(E5="V",D5,IF(E6="V",D6,""))</f>
        <v>Maniaci</v>
      </c>
      <c r="H5" s="62"/>
      <c r="I5" s="96"/>
      <c r="J5" s="37"/>
      <c r="K5" s="46"/>
      <c r="L5" s="37"/>
      <c r="M5" s="37"/>
      <c r="N5" s="46"/>
      <c r="O5" s="37"/>
      <c r="P5" s="37"/>
      <c r="Q5" s="46"/>
      <c r="R5" s="37"/>
      <c r="S5" s="37"/>
      <c r="T5" s="46"/>
      <c r="U5" s="37"/>
      <c r="V5" s="37"/>
      <c r="W5" s="37"/>
      <c r="X5" s="11"/>
      <c r="Y5" s="11"/>
      <c r="Z5" s="11"/>
      <c r="AA5" s="11"/>
      <c r="AB5" s="11"/>
    </row>
    <row r="6" spans="1:28" x14ac:dyDescent="0.3">
      <c r="A6" s="40"/>
      <c r="B6" s="103"/>
      <c r="C6" s="63">
        <v>16</v>
      </c>
      <c r="D6" s="66" t="str">
        <f>'2. KOLO SOUTĚŽE'!F26</f>
        <v>-</v>
      </c>
      <c r="E6" s="61"/>
      <c r="F6" s="49"/>
      <c r="G6" s="97" t="s">
        <v>59</v>
      </c>
      <c r="H6" s="67"/>
      <c r="I6" s="96"/>
      <c r="J6" s="37"/>
      <c r="K6" s="46"/>
      <c r="L6" s="37"/>
      <c r="M6" s="37"/>
      <c r="N6" s="46"/>
      <c r="O6" s="37"/>
      <c r="P6" s="37"/>
      <c r="Q6" s="46"/>
      <c r="R6" s="37"/>
      <c r="S6" s="37"/>
      <c r="T6" s="46"/>
      <c r="U6" s="37"/>
      <c r="V6" s="37"/>
      <c r="W6" s="37"/>
      <c r="X6" s="11"/>
      <c r="Y6" s="11"/>
      <c r="Z6" s="11"/>
      <c r="AA6" s="11"/>
      <c r="AB6" s="11"/>
    </row>
    <row r="7" spans="1:28" ht="4.9000000000000004" customHeight="1" x14ac:dyDescent="0.3">
      <c r="A7" s="40"/>
      <c r="B7" s="37"/>
      <c r="C7" s="37"/>
      <c r="D7" s="68"/>
      <c r="E7" s="46"/>
      <c r="F7" s="37"/>
      <c r="G7" s="98"/>
      <c r="H7" s="69"/>
      <c r="I7" s="55"/>
      <c r="J7" s="37"/>
      <c r="K7" s="46"/>
      <c r="L7" s="37"/>
      <c r="M7" s="37"/>
      <c r="N7" s="46"/>
      <c r="O7" s="37"/>
      <c r="P7" s="37"/>
      <c r="Q7" s="46"/>
      <c r="R7" s="37"/>
      <c r="S7" s="37"/>
      <c r="T7" s="46"/>
      <c r="U7" s="37"/>
      <c r="V7" s="37"/>
      <c r="W7" s="37"/>
      <c r="X7" s="11"/>
      <c r="Y7" s="11"/>
      <c r="Z7" s="11"/>
      <c r="AA7" s="11"/>
      <c r="AB7" s="11"/>
    </row>
    <row r="8" spans="1:28" x14ac:dyDescent="0.3">
      <c r="A8" s="40"/>
      <c r="B8" s="102" t="s">
        <v>47</v>
      </c>
      <c r="C8" s="63">
        <v>9</v>
      </c>
      <c r="D8" s="64" t="str">
        <f>'2. KOLO SOUTĚŽE'!F5</f>
        <v>Stadion 1</v>
      </c>
      <c r="E8" s="61" t="s">
        <v>142</v>
      </c>
      <c r="F8" s="50"/>
      <c r="G8" s="99"/>
      <c r="H8" s="70"/>
      <c r="I8" s="95"/>
      <c r="J8" s="65" t="str">
        <f>IF(H5="V",G5,IF(H9="V",G9,""))</f>
        <v>Stadion 1</v>
      </c>
      <c r="K8" s="62"/>
      <c r="L8" s="96"/>
      <c r="M8" s="37"/>
      <c r="N8" s="46"/>
      <c r="O8" s="37"/>
      <c r="P8" s="37"/>
      <c r="Q8" s="46"/>
      <c r="R8" s="37"/>
      <c r="S8" s="37"/>
      <c r="T8" s="46"/>
      <c r="U8" s="37"/>
      <c r="V8" s="37"/>
      <c r="W8" s="37"/>
      <c r="X8" s="11"/>
      <c r="Y8" s="11"/>
      <c r="Z8" s="11"/>
      <c r="AA8" s="11"/>
      <c r="AB8" s="11"/>
    </row>
    <row r="9" spans="1:28" ht="18.75" customHeight="1" x14ac:dyDescent="0.3">
      <c r="A9" s="40"/>
      <c r="B9" s="103"/>
      <c r="C9" s="63">
        <v>8</v>
      </c>
      <c r="D9" s="66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HuPMi hop</v>
      </c>
      <c r="E9" s="61"/>
      <c r="F9" s="49"/>
      <c r="G9" s="65" t="str">
        <f>IF(E8="V",D8,IF(E9="V",D9,""))</f>
        <v>Stadion 1</v>
      </c>
      <c r="H9" s="62" t="s">
        <v>142</v>
      </c>
      <c r="I9" s="95"/>
      <c r="J9" s="97" t="s">
        <v>60</v>
      </c>
      <c r="K9" s="67"/>
      <c r="L9" s="96"/>
      <c r="M9" s="37"/>
      <c r="N9" s="46"/>
      <c r="O9" s="37"/>
      <c r="P9" s="106"/>
      <c r="Q9" s="46"/>
      <c r="R9" s="37"/>
      <c r="S9" s="37"/>
      <c r="T9" s="46"/>
      <c r="U9" s="37"/>
      <c r="V9" s="37"/>
      <c r="W9" s="37"/>
      <c r="X9" s="11"/>
      <c r="Y9" s="11"/>
      <c r="Z9" s="11"/>
      <c r="AA9" s="11"/>
      <c r="AB9" s="11"/>
    </row>
    <row r="10" spans="1:28" ht="4.9000000000000004" customHeight="1" x14ac:dyDescent="0.3">
      <c r="A10" s="40"/>
      <c r="B10" s="37"/>
      <c r="C10" s="37"/>
      <c r="D10" s="68"/>
      <c r="E10" s="46"/>
      <c r="F10" s="37"/>
      <c r="G10" s="80"/>
      <c r="H10" s="46"/>
      <c r="I10" s="37"/>
      <c r="J10" s="98"/>
      <c r="K10" s="69"/>
      <c r="L10" s="55"/>
      <c r="M10" s="37"/>
      <c r="N10" s="46"/>
      <c r="O10" s="37"/>
      <c r="P10" s="106"/>
      <c r="Q10" s="46"/>
      <c r="R10" s="37"/>
      <c r="S10" s="37"/>
      <c r="T10" s="46"/>
      <c r="U10" s="37"/>
      <c r="V10" s="37"/>
      <c r="W10" s="37"/>
      <c r="X10" s="11"/>
      <c r="Y10" s="11"/>
      <c r="Z10" s="11"/>
      <c r="AA10" s="11"/>
      <c r="AB10" s="11"/>
    </row>
    <row r="11" spans="1:28" x14ac:dyDescent="0.3">
      <c r="A11" s="40"/>
      <c r="B11" s="102" t="s">
        <v>48</v>
      </c>
      <c r="C11" s="63">
        <v>5</v>
      </c>
      <c r="D11" s="64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Roboťáci</v>
      </c>
      <c r="E11" s="61" t="s">
        <v>142</v>
      </c>
      <c r="F11" s="50"/>
      <c r="G11" s="65" t="str">
        <f>IF(E11="V",D11,IF(E12="V",D12,""))</f>
        <v>Roboťáci</v>
      </c>
      <c r="H11" s="62"/>
      <c r="I11" s="96"/>
      <c r="J11" s="99"/>
      <c r="K11" s="70"/>
      <c r="L11" s="95"/>
      <c r="M11" s="65" t="str">
        <f>IF(K8="V",J8,IF(K12="V",J12,""))</f>
        <v>GJPáci</v>
      </c>
      <c r="N11" s="62"/>
      <c r="O11" s="96"/>
      <c r="P11" s="106"/>
      <c r="Q11" s="46"/>
      <c r="R11" s="37"/>
      <c r="S11" s="37"/>
      <c r="T11" s="46"/>
      <c r="U11" s="37"/>
      <c r="V11" s="37"/>
      <c r="W11" s="37"/>
      <c r="X11" s="11"/>
      <c r="Y11" s="11"/>
      <c r="Z11" s="11"/>
      <c r="AA11" s="11"/>
      <c r="AB11" s="11"/>
    </row>
    <row r="12" spans="1:28" ht="18" customHeight="1" x14ac:dyDescent="0.3">
      <c r="A12" s="40"/>
      <c r="B12" s="103"/>
      <c r="C12" s="63">
        <v>12</v>
      </c>
      <c r="D12" s="66" t="str">
        <f>'2. KOLO SOUTĚŽE'!F14</f>
        <v xml:space="preserve">ROUDNICE! </v>
      </c>
      <c r="E12" s="61"/>
      <c r="F12" s="49"/>
      <c r="G12" s="97" t="s">
        <v>61</v>
      </c>
      <c r="H12" s="67"/>
      <c r="I12" s="96"/>
      <c r="J12" s="65" t="str">
        <f>IF(H11="V",G11,IF(H15="V",G15,""))</f>
        <v>GJPáci</v>
      </c>
      <c r="K12" s="62" t="s">
        <v>142</v>
      </c>
      <c r="L12" s="95"/>
      <c r="M12" s="80"/>
      <c r="N12" s="46"/>
      <c r="O12" s="96"/>
      <c r="P12" s="113"/>
      <c r="Q12" s="46"/>
      <c r="R12" s="37"/>
      <c r="S12" s="37"/>
      <c r="T12" s="46"/>
      <c r="U12" s="37"/>
      <c r="V12" s="37"/>
      <c r="W12" s="37"/>
      <c r="X12" s="11"/>
      <c r="Y12" s="11"/>
      <c r="Z12" s="11"/>
      <c r="AA12" s="11"/>
      <c r="AB12" s="11"/>
    </row>
    <row r="13" spans="1:28" ht="4.9000000000000004" customHeight="1" x14ac:dyDescent="0.3">
      <c r="A13" s="40"/>
      <c r="B13" s="37"/>
      <c r="C13" s="37"/>
      <c r="D13" s="68"/>
      <c r="E13" s="46"/>
      <c r="F13" s="37"/>
      <c r="G13" s="98"/>
      <c r="H13" s="69"/>
      <c r="I13" s="55"/>
      <c r="J13" s="80"/>
      <c r="K13" s="46"/>
      <c r="L13" s="37"/>
      <c r="M13" s="80"/>
      <c r="N13" s="46"/>
      <c r="O13" s="96"/>
      <c r="P13" s="113"/>
      <c r="Q13" s="46"/>
      <c r="R13" s="37"/>
      <c r="S13" s="37"/>
      <c r="T13" s="46"/>
      <c r="U13" s="37"/>
      <c r="V13" s="37"/>
      <c r="W13" s="37"/>
      <c r="X13" s="11"/>
      <c r="Y13" s="11"/>
      <c r="Z13" s="11"/>
      <c r="AA13" s="11"/>
      <c r="AB13" s="11"/>
    </row>
    <row r="14" spans="1:28" ht="18.75" customHeight="1" x14ac:dyDescent="0.3">
      <c r="A14" s="40"/>
      <c r="B14" s="102" t="s">
        <v>49</v>
      </c>
      <c r="C14" s="63">
        <v>13</v>
      </c>
      <c r="D14" s="64" t="str">
        <f>'2. KOLO SOUTĚŽE'!F17</f>
        <v>Stadion 2</v>
      </c>
      <c r="E14" s="61"/>
      <c r="F14" s="50"/>
      <c r="G14" s="99"/>
      <c r="H14" s="70"/>
      <c r="I14" s="95"/>
      <c r="J14" s="80"/>
      <c r="K14" s="46"/>
      <c r="L14" s="37"/>
      <c r="M14" s="80"/>
      <c r="N14" s="46"/>
      <c r="O14" s="96"/>
      <c r="P14" s="113"/>
      <c r="Q14" s="46"/>
      <c r="R14" s="37"/>
      <c r="S14" s="37"/>
      <c r="T14" s="46"/>
      <c r="U14" s="37"/>
      <c r="V14" s="37"/>
      <c r="W14" s="37"/>
      <c r="X14" s="11"/>
      <c r="Y14" s="11"/>
      <c r="Z14" s="11"/>
      <c r="AA14" s="11"/>
      <c r="AB14" s="11"/>
    </row>
    <row r="15" spans="1:28" x14ac:dyDescent="0.3">
      <c r="A15" s="40"/>
      <c r="B15" s="103"/>
      <c r="C15" s="63">
        <v>4</v>
      </c>
      <c r="D15" s="66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GJPáci</v>
      </c>
      <c r="E15" s="61" t="s">
        <v>142</v>
      </c>
      <c r="F15" s="49"/>
      <c r="G15" s="65" t="str">
        <f>IF(E14="V",D14,IF(E15="V",D15,""))</f>
        <v>GJPáci</v>
      </c>
      <c r="H15" s="62" t="s">
        <v>142</v>
      </c>
      <c r="I15" s="95"/>
      <c r="J15" s="80"/>
      <c r="K15" s="46"/>
      <c r="L15" s="37"/>
      <c r="M15" s="98" t="s">
        <v>62</v>
      </c>
      <c r="N15" s="69"/>
      <c r="O15" s="116"/>
      <c r="P15" s="37"/>
      <c r="Q15" s="46"/>
      <c r="R15" s="37"/>
      <c r="S15" s="37"/>
      <c r="T15" s="46"/>
      <c r="U15" s="37"/>
      <c r="V15" s="37"/>
      <c r="W15" s="37"/>
      <c r="X15" s="11"/>
      <c r="Y15" s="11"/>
      <c r="Z15" s="11"/>
      <c r="AA15" s="11"/>
      <c r="AB15" s="11"/>
    </row>
    <row r="16" spans="1:28" ht="4.9000000000000004" customHeight="1" x14ac:dyDescent="0.3">
      <c r="A16" s="40"/>
      <c r="B16" s="37"/>
      <c r="C16" s="37"/>
      <c r="D16" s="68"/>
      <c r="E16" s="46"/>
      <c r="F16" s="37"/>
      <c r="G16" s="80"/>
      <c r="H16" s="46"/>
      <c r="I16" s="37"/>
      <c r="J16" s="80"/>
      <c r="K16" s="46"/>
      <c r="L16" s="37"/>
      <c r="M16" s="98"/>
      <c r="N16" s="69"/>
      <c r="O16" s="71"/>
      <c r="P16" s="37"/>
      <c r="Q16" s="46"/>
      <c r="R16" s="37"/>
      <c r="S16" s="37"/>
      <c r="T16" s="46"/>
      <c r="U16" s="37"/>
      <c r="V16" s="37"/>
      <c r="W16" s="37"/>
      <c r="X16" s="11"/>
      <c r="Y16" s="11"/>
      <c r="Z16" s="11"/>
      <c r="AA16" s="11"/>
      <c r="AB16" s="11"/>
    </row>
    <row r="17" spans="1:28" x14ac:dyDescent="0.3">
      <c r="A17" s="40"/>
      <c r="B17" s="102" t="s">
        <v>50</v>
      </c>
      <c r="C17" s="63">
        <v>3</v>
      </c>
      <c r="D17" s="64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Lovorobotika 1</v>
      </c>
      <c r="E17" s="61" t="s">
        <v>142</v>
      </c>
      <c r="F17" s="50"/>
      <c r="G17" s="65" t="str">
        <f>IF(E17="V",D17,IF(E18="V",D18,""))</f>
        <v>Lovorobotika 1</v>
      </c>
      <c r="H17" s="62" t="s">
        <v>142</v>
      </c>
      <c r="I17" s="96"/>
      <c r="J17" s="80"/>
      <c r="K17" s="46"/>
      <c r="L17" s="37"/>
      <c r="M17" s="98"/>
      <c r="N17" s="69"/>
      <c r="O17" s="110"/>
      <c r="P17" s="65" t="str">
        <f>IF(N11="V",M11,IF(N21="V",M21,""))</f>
        <v>Lovorobotika 1</v>
      </c>
      <c r="Q17" s="62"/>
      <c r="R17" s="96"/>
      <c r="S17" s="37"/>
      <c r="T17" s="46"/>
      <c r="U17" s="37"/>
      <c r="V17" s="37"/>
      <c r="W17" s="37"/>
      <c r="X17" s="11"/>
      <c r="Y17" s="11"/>
      <c r="Z17" s="11"/>
      <c r="AA17" s="11"/>
      <c r="AB17" s="11"/>
    </row>
    <row r="18" spans="1:28" ht="18" customHeight="1" x14ac:dyDescent="0.3">
      <c r="A18" s="40"/>
      <c r="B18" s="103"/>
      <c r="C18" s="63">
        <v>14</v>
      </c>
      <c r="D18" s="66" t="str">
        <f>'2. KOLO SOUTĚŽE'!F20</f>
        <v>Gymbos</v>
      </c>
      <c r="E18" s="61"/>
      <c r="F18" s="49"/>
      <c r="G18" s="97" t="s">
        <v>63</v>
      </c>
      <c r="H18" s="67"/>
      <c r="I18" s="96"/>
      <c r="J18" s="80"/>
      <c r="K18" s="46"/>
      <c r="L18" s="37"/>
      <c r="M18" s="80"/>
      <c r="N18" s="46"/>
      <c r="O18" s="95"/>
      <c r="P18" s="105" t="s">
        <v>54</v>
      </c>
      <c r="Q18" s="72"/>
      <c r="R18" s="96"/>
      <c r="S18" s="37"/>
      <c r="T18" s="46"/>
      <c r="U18" s="37"/>
      <c r="V18" s="37"/>
      <c r="W18" s="37"/>
      <c r="X18" s="11"/>
      <c r="Y18" s="11"/>
      <c r="Z18" s="11"/>
      <c r="AA18" s="11"/>
      <c r="AB18" s="11"/>
    </row>
    <row r="19" spans="1:28" ht="4.9000000000000004" customHeight="1" x14ac:dyDescent="0.3">
      <c r="A19" s="40"/>
      <c r="B19" s="37"/>
      <c r="C19" s="37"/>
      <c r="D19" s="68"/>
      <c r="E19" s="46"/>
      <c r="F19" s="37"/>
      <c r="G19" s="98"/>
      <c r="H19" s="69"/>
      <c r="I19" s="55"/>
      <c r="J19" s="80"/>
      <c r="K19" s="46"/>
      <c r="L19" s="37"/>
      <c r="M19" s="80"/>
      <c r="N19" s="46"/>
      <c r="O19" s="95"/>
      <c r="P19" s="106"/>
      <c r="Q19" s="73"/>
      <c r="R19" s="96"/>
      <c r="S19" s="37"/>
      <c r="T19" s="46"/>
      <c r="U19" s="37"/>
      <c r="V19" s="37"/>
      <c r="W19" s="37"/>
      <c r="X19" s="11"/>
      <c r="Y19" s="11"/>
      <c r="Z19" s="11"/>
      <c r="AA19" s="11"/>
      <c r="AB19" s="11"/>
    </row>
    <row r="20" spans="1:28" x14ac:dyDescent="0.3">
      <c r="A20" s="40"/>
      <c r="B20" s="102" t="s">
        <v>51</v>
      </c>
      <c r="C20" s="63">
        <v>11</v>
      </c>
      <c r="D20" s="64" t="str">
        <f>'2. KOLO SOUTĚŽE'!F11</f>
        <v>Démáci</v>
      </c>
      <c r="E20" s="61" t="s">
        <v>142</v>
      </c>
      <c r="F20" s="50"/>
      <c r="G20" s="99"/>
      <c r="H20" s="70"/>
      <c r="I20" s="95"/>
      <c r="J20" s="65" t="str">
        <f>IF(H17="V",G17,IF(H21="V",G21,""))</f>
        <v>Lovorobotika 1</v>
      </c>
      <c r="K20" s="62" t="s">
        <v>142</v>
      </c>
      <c r="L20" s="96"/>
      <c r="M20" s="80"/>
      <c r="N20" s="46"/>
      <c r="O20" s="95"/>
      <c r="P20" s="106"/>
      <c r="Q20" s="73"/>
      <c r="R20" s="96"/>
      <c r="S20" s="37"/>
      <c r="T20" s="46"/>
      <c r="U20" s="37"/>
      <c r="V20" s="37"/>
      <c r="W20" s="37"/>
      <c r="X20" s="11"/>
      <c r="Y20" s="11"/>
      <c r="Z20" s="11"/>
      <c r="AA20" s="11"/>
      <c r="AB20" s="11"/>
    </row>
    <row r="21" spans="1:28" ht="18" customHeight="1" x14ac:dyDescent="0.3">
      <c r="A21" s="40"/>
      <c r="B21" s="103"/>
      <c r="C21" s="63">
        <v>6</v>
      </c>
      <c r="D21" s="66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SEDA KATOLANO</v>
      </c>
      <c r="E21" s="61"/>
      <c r="F21" s="49"/>
      <c r="G21" s="65" t="str">
        <f>IF(E20="V",D20,IF(E21="V",D21,""))</f>
        <v>Démáci</v>
      </c>
      <c r="H21" s="62"/>
      <c r="I21" s="95"/>
      <c r="J21" s="97" t="s">
        <v>64</v>
      </c>
      <c r="K21" s="67"/>
      <c r="L21" s="96"/>
      <c r="M21" s="65" t="str">
        <f>IF(K20="V",J20,IF(K24="V",J24,""))</f>
        <v>Lovorobotika 1</v>
      </c>
      <c r="N21" s="62" t="s">
        <v>142</v>
      </c>
      <c r="O21" s="95"/>
      <c r="P21" s="113" t="s">
        <v>55</v>
      </c>
      <c r="Q21" s="73"/>
      <c r="R21" s="96"/>
      <c r="S21" s="37"/>
      <c r="T21" s="46"/>
      <c r="U21" s="37"/>
      <c r="V21" s="37"/>
      <c r="W21" s="37"/>
      <c r="X21" s="11"/>
      <c r="Y21" s="11"/>
      <c r="Z21" s="11"/>
      <c r="AA21" s="11"/>
      <c r="AB21" s="11"/>
    </row>
    <row r="22" spans="1:28" ht="4.9000000000000004" customHeight="1" x14ac:dyDescent="0.3">
      <c r="A22" s="40"/>
      <c r="B22" s="37"/>
      <c r="C22" s="37"/>
      <c r="D22" s="68"/>
      <c r="E22" s="46"/>
      <c r="F22" s="37"/>
      <c r="G22" s="80"/>
      <c r="H22" s="46"/>
      <c r="I22" s="37"/>
      <c r="J22" s="98"/>
      <c r="K22" s="69"/>
      <c r="L22" s="55"/>
      <c r="M22" s="80"/>
      <c r="N22" s="46"/>
      <c r="O22" s="37"/>
      <c r="P22" s="113"/>
      <c r="Q22" s="46"/>
      <c r="R22" s="74"/>
      <c r="S22" s="37"/>
      <c r="T22" s="46"/>
      <c r="U22" s="37"/>
      <c r="V22" s="37"/>
      <c r="W22" s="37"/>
      <c r="X22" s="11"/>
      <c r="Y22" s="11"/>
      <c r="Z22" s="11"/>
      <c r="AA22" s="11"/>
      <c r="AB22" s="11"/>
    </row>
    <row r="23" spans="1:28" x14ac:dyDescent="0.3">
      <c r="A23" s="40"/>
      <c r="B23" s="102" t="s">
        <v>52</v>
      </c>
      <c r="C23" s="63">
        <v>7</v>
      </c>
      <c r="D23" s="64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Kavalirka2</v>
      </c>
      <c r="E23" s="61" t="s">
        <v>142</v>
      </c>
      <c r="F23" s="50"/>
      <c r="G23" s="65" t="str">
        <f>IF(E23="V",D23,IF(E24="V",D24,""))</f>
        <v>Kavalirka2</v>
      </c>
      <c r="H23" s="62"/>
      <c r="I23" s="96"/>
      <c r="J23" s="99"/>
      <c r="K23" s="70"/>
      <c r="L23" s="95"/>
      <c r="M23" s="80"/>
      <c r="N23" s="46"/>
      <c r="O23" s="37"/>
      <c r="P23" s="113"/>
      <c r="Q23" s="46"/>
      <c r="R23" s="95"/>
      <c r="S23" s="114" t="str">
        <f>IF(Q17="V",P17,IF(Q27="V",P27,""))</f>
        <v>Maniaci</v>
      </c>
      <c r="T23" s="114"/>
      <c r="U23" s="114"/>
      <c r="V23" s="114"/>
      <c r="W23" s="37"/>
      <c r="X23" s="11"/>
      <c r="Y23" s="11"/>
      <c r="Z23" s="11"/>
      <c r="AA23" s="11"/>
      <c r="AB23" s="11"/>
    </row>
    <row r="24" spans="1:28" ht="18" customHeight="1" x14ac:dyDescent="0.3">
      <c r="A24" s="40"/>
      <c r="B24" s="103"/>
      <c r="C24" s="63">
        <v>10</v>
      </c>
      <c r="D24" s="66" t="str">
        <f>'2. KOLO SOUTĚŽE'!F8</f>
        <v>Maskopičky</v>
      </c>
      <c r="E24" s="61"/>
      <c r="F24" s="49"/>
      <c r="G24" s="97" t="s">
        <v>65</v>
      </c>
      <c r="H24" s="67"/>
      <c r="I24" s="96"/>
      <c r="J24" s="65" t="str">
        <f>IF(H23="V",G23,IF(H27="V",G27,""))</f>
        <v>Večerníčci</v>
      </c>
      <c r="K24" s="62"/>
      <c r="L24" s="95"/>
      <c r="M24" s="80"/>
      <c r="N24" s="46"/>
      <c r="O24" s="37"/>
      <c r="P24" s="108" t="s">
        <v>58</v>
      </c>
      <c r="Q24" s="46"/>
      <c r="R24" s="95"/>
      <c r="S24" s="114"/>
      <c r="T24" s="114"/>
      <c r="U24" s="114"/>
      <c r="V24" s="114"/>
      <c r="W24" s="37"/>
      <c r="X24" s="11"/>
      <c r="Y24" s="11"/>
      <c r="Z24" s="11"/>
      <c r="AA24" s="11"/>
      <c r="AB24" s="11"/>
    </row>
    <row r="25" spans="1:28" ht="4.9000000000000004" customHeight="1" x14ac:dyDescent="0.3">
      <c r="A25" s="40"/>
      <c r="B25" s="37"/>
      <c r="C25" s="37"/>
      <c r="D25" s="68"/>
      <c r="E25" s="46"/>
      <c r="F25" s="37"/>
      <c r="G25" s="98"/>
      <c r="H25" s="69"/>
      <c r="I25" s="55"/>
      <c r="J25" s="80"/>
      <c r="K25" s="46"/>
      <c r="L25" s="37"/>
      <c r="M25" s="80"/>
      <c r="N25" s="46"/>
      <c r="O25" s="37"/>
      <c r="P25" s="108"/>
      <c r="Q25" s="46"/>
      <c r="R25" s="95"/>
      <c r="S25" s="37"/>
      <c r="T25" s="46"/>
      <c r="U25" s="37"/>
      <c r="V25" s="37"/>
      <c r="W25" s="37"/>
      <c r="X25" s="11"/>
      <c r="Y25" s="11"/>
      <c r="Z25" s="11"/>
      <c r="AA25" s="11"/>
      <c r="AB25" s="11"/>
    </row>
    <row r="26" spans="1:28" ht="18.75" customHeight="1" x14ac:dyDescent="0.3">
      <c r="A26" s="40"/>
      <c r="B26" s="102" t="s">
        <v>53</v>
      </c>
      <c r="C26" s="63">
        <v>15</v>
      </c>
      <c r="D26" s="64" t="str">
        <f>'2. KOLO SOUTĚŽE'!F23</f>
        <v>Večerníčci</v>
      </c>
      <c r="E26" s="61" t="s">
        <v>142</v>
      </c>
      <c r="F26" s="50"/>
      <c r="G26" s="99"/>
      <c r="H26" s="70"/>
      <c r="I26" s="95"/>
      <c r="J26" s="80"/>
      <c r="K26" s="46"/>
      <c r="L26" s="37"/>
      <c r="M26" s="80"/>
      <c r="N26" s="46"/>
      <c r="O26" s="37"/>
      <c r="P26" s="109"/>
      <c r="Q26" s="46"/>
      <c r="R26" s="95"/>
      <c r="S26" s="111" t="s">
        <v>134</v>
      </c>
      <c r="T26" s="111"/>
      <c r="U26" s="111"/>
      <c r="V26" s="111"/>
      <c r="W26" s="37"/>
      <c r="X26" s="11"/>
      <c r="Y26" s="11"/>
      <c r="Z26" s="11"/>
      <c r="AA26" s="11"/>
      <c r="AB26" s="11"/>
    </row>
    <row r="27" spans="1:28" x14ac:dyDescent="0.3">
      <c r="A27" s="40"/>
      <c r="B27" s="103"/>
      <c r="C27" s="63">
        <v>2</v>
      </c>
      <c r="D27" s="66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Růžovky</v>
      </c>
      <c r="E27" s="61"/>
      <c r="F27" s="49"/>
      <c r="G27" s="65" t="str">
        <f>IF(E26="V",D26,IF(E27="V",D27,""))</f>
        <v>Večerníčci</v>
      </c>
      <c r="H27" s="62" t="s">
        <v>142</v>
      </c>
      <c r="I27" s="95"/>
      <c r="J27" s="80"/>
      <c r="K27" s="46"/>
      <c r="L27" s="37"/>
      <c r="M27" s="80"/>
      <c r="N27" s="46"/>
      <c r="O27" s="37"/>
      <c r="P27" s="64" t="str">
        <f>V38</f>
        <v>Maniaci</v>
      </c>
      <c r="Q27" s="62" t="s">
        <v>142</v>
      </c>
      <c r="R27" s="95"/>
      <c r="S27" s="111"/>
      <c r="T27" s="111"/>
      <c r="U27" s="111"/>
      <c r="V27" s="111"/>
      <c r="W27" s="37"/>
      <c r="X27" s="11"/>
      <c r="Y27" s="11"/>
      <c r="Z27" s="11"/>
      <c r="AA27" s="11"/>
      <c r="AB27" s="11"/>
    </row>
    <row r="28" spans="1:28" ht="4.9000000000000004" customHeight="1" x14ac:dyDescent="0.3">
      <c r="A28" s="80"/>
      <c r="B28" s="37"/>
      <c r="C28" s="37"/>
      <c r="D28" s="68"/>
      <c r="E28" s="46"/>
      <c r="F28" s="37"/>
      <c r="G28" s="80"/>
      <c r="H28" s="46"/>
      <c r="I28" s="37"/>
      <c r="J28" s="80"/>
      <c r="K28" s="46"/>
      <c r="L28" s="37"/>
      <c r="M28" s="80"/>
      <c r="N28" s="46"/>
      <c r="O28" s="37"/>
      <c r="P28" s="75"/>
      <c r="Q28" s="76"/>
      <c r="R28" s="38"/>
      <c r="S28" s="111"/>
      <c r="T28" s="111"/>
      <c r="U28" s="111"/>
      <c r="V28" s="111"/>
      <c r="W28" s="37"/>
      <c r="X28" s="11"/>
      <c r="Y28" s="11"/>
      <c r="Z28" s="11"/>
      <c r="AA28" s="11"/>
      <c r="AB28" s="11"/>
    </row>
    <row r="29" spans="1:28" x14ac:dyDescent="0.3">
      <c r="A29" s="37"/>
      <c r="B29" s="38"/>
      <c r="C29" s="39"/>
      <c r="D29" s="38"/>
      <c r="E29" s="44"/>
      <c r="F29" s="40"/>
      <c r="G29" s="40"/>
      <c r="H29" s="45"/>
      <c r="I29" s="40"/>
      <c r="J29" s="40"/>
      <c r="K29" s="45"/>
      <c r="L29" s="40"/>
      <c r="M29" s="40"/>
      <c r="N29" s="45"/>
      <c r="O29" s="40"/>
      <c r="P29" s="40"/>
      <c r="Q29" s="45"/>
      <c r="R29" s="40"/>
      <c r="S29" s="37"/>
      <c r="T29" s="44"/>
      <c r="U29" s="39"/>
      <c r="V29" s="37"/>
      <c r="W29" s="37"/>
      <c r="X29" s="11"/>
      <c r="Y29" s="11"/>
      <c r="Z29" s="11"/>
      <c r="AA29" s="11"/>
      <c r="AB29" s="11"/>
    </row>
    <row r="30" spans="1:28" ht="18" customHeight="1" x14ac:dyDescent="0.3">
      <c r="A30" s="37"/>
      <c r="B30" s="46"/>
      <c r="C30" s="46"/>
      <c r="D30" s="81" t="s">
        <v>41</v>
      </c>
      <c r="E30" s="46"/>
      <c r="F30" s="46"/>
      <c r="G30" s="81" t="s">
        <v>40</v>
      </c>
      <c r="H30" s="46"/>
      <c r="I30" s="46"/>
      <c r="J30" s="81" t="s">
        <v>39</v>
      </c>
      <c r="K30" s="46"/>
      <c r="L30" s="37"/>
      <c r="M30" s="81" t="s">
        <v>38</v>
      </c>
      <c r="N30" s="46"/>
      <c r="O30" s="37"/>
      <c r="P30" s="81" t="s">
        <v>37</v>
      </c>
      <c r="Q30" s="53"/>
      <c r="R30" s="54"/>
      <c r="S30" s="81" t="s">
        <v>36</v>
      </c>
      <c r="T30" s="44"/>
      <c r="U30" s="39"/>
      <c r="V30" s="81"/>
      <c r="W30" s="37"/>
      <c r="X30" s="11"/>
      <c r="Y30" s="11"/>
      <c r="Z30" s="11"/>
      <c r="AA30" s="11"/>
      <c r="AB30" s="11"/>
    </row>
    <row r="31" spans="1:28" ht="18" customHeight="1" x14ac:dyDescent="0.3">
      <c r="A31" s="40"/>
      <c r="B31" s="78" t="s">
        <v>46</v>
      </c>
      <c r="C31" s="48"/>
      <c r="D31" s="41" t="str">
        <f>IF(E5="V",D6,IF(E6="V",D5,""))</f>
        <v>-</v>
      </c>
      <c r="E31" s="61"/>
      <c r="F31" s="96"/>
      <c r="G31" s="41" t="str">
        <f>IF(E31="V",D31,IF(E35="V",D35,""))</f>
        <v>HuPMi hop</v>
      </c>
      <c r="H31" s="61"/>
      <c r="I31" s="96"/>
      <c r="J31" s="37"/>
      <c r="K31" s="46"/>
      <c r="L31" s="37"/>
      <c r="M31" s="37"/>
      <c r="N31" s="46"/>
      <c r="O31" s="37"/>
      <c r="P31" s="37"/>
      <c r="Q31" s="53"/>
      <c r="R31" s="54"/>
      <c r="S31" s="37"/>
      <c r="T31" s="46"/>
      <c r="U31" s="39"/>
      <c r="V31" s="37"/>
      <c r="W31" s="37"/>
      <c r="X31" s="11"/>
      <c r="Y31" s="11"/>
      <c r="Z31" s="11"/>
      <c r="AA31" s="11"/>
      <c r="AB31" s="11"/>
    </row>
    <row r="32" spans="1:28" ht="18" customHeight="1" x14ac:dyDescent="0.3">
      <c r="A32" s="40"/>
      <c r="B32" s="79"/>
      <c r="C32" s="49"/>
      <c r="D32" s="97" t="s">
        <v>56</v>
      </c>
      <c r="E32" s="46"/>
      <c r="F32" s="96"/>
      <c r="G32" s="97" t="s">
        <v>66</v>
      </c>
      <c r="H32" s="46"/>
      <c r="I32" s="96"/>
      <c r="J32" s="38"/>
      <c r="K32" s="46"/>
      <c r="L32" s="37"/>
      <c r="M32" s="37"/>
      <c r="N32" s="46"/>
      <c r="O32" s="37"/>
      <c r="P32" s="37"/>
      <c r="Q32" s="53"/>
      <c r="R32" s="54"/>
      <c r="S32" s="37"/>
      <c r="T32" s="46"/>
      <c r="U32" s="39"/>
      <c r="V32" s="37"/>
      <c r="W32" s="37"/>
      <c r="X32" s="11"/>
      <c r="Y32" s="11"/>
      <c r="Z32" s="11"/>
      <c r="AA32" s="11"/>
      <c r="AB32" s="11"/>
    </row>
    <row r="33" spans="1:28" ht="4.9000000000000004" customHeight="1" x14ac:dyDescent="0.3">
      <c r="A33" s="40"/>
      <c r="B33" s="37"/>
      <c r="C33" s="37"/>
      <c r="D33" s="98"/>
      <c r="E33" s="46"/>
      <c r="F33" s="55"/>
      <c r="G33" s="98"/>
      <c r="H33" s="46"/>
      <c r="I33" s="55"/>
      <c r="J33" s="37"/>
      <c r="K33" s="46"/>
      <c r="L33" s="37"/>
      <c r="M33" s="37"/>
      <c r="N33" s="46"/>
      <c r="O33" s="37"/>
      <c r="P33" s="37"/>
      <c r="Q33" s="53"/>
      <c r="R33" s="54"/>
      <c r="S33" s="37"/>
      <c r="T33" s="46"/>
      <c r="U33" s="39"/>
      <c r="V33" s="37"/>
      <c r="W33" s="37"/>
      <c r="X33" s="11"/>
      <c r="Y33" s="11"/>
      <c r="Z33" s="11"/>
      <c r="AA33" s="11"/>
      <c r="AB33" s="11"/>
    </row>
    <row r="34" spans="1:28" ht="18" customHeight="1" x14ac:dyDescent="0.3">
      <c r="A34" s="40"/>
      <c r="B34" s="78" t="s">
        <v>47</v>
      </c>
      <c r="C34" s="50"/>
      <c r="D34" s="98"/>
      <c r="E34" s="46"/>
      <c r="F34" s="95"/>
      <c r="G34" s="99"/>
      <c r="H34" s="56"/>
      <c r="I34" s="95"/>
      <c r="J34" s="41" t="str">
        <f>IF(H31="V",G31,IF(H35="V",G35,""))</f>
        <v>Kavalirka2</v>
      </c>
      <c r="K34" s="61"/>
      <c r="L34" s="96"/>
      <c r="M34" s="37"/>
      <c r="N34" s="46"/>
      <c r="O34" s="37"/>
      <c r="P34" s="37"/>
      <c r="Q34" s="53"/>
      <c r="R34" s="57"/>
      <c r="S34" s="41" t="str">
        <f>IF(N11="V",M21,IF(N21="V",M11,""))</f>
        <v>GJPáci</v>
      </c>
      <c r="T34" s="47"/>
      <c r="U34" s="96"/>
      <c r="V34" s="37"/>
      <c r="W34" s="37"/>
      <c r="X34" s="11"/>
      <c r="Y34" s="11"/>
      <c r="Z34" s="11"/>
      <c r="AA34" s="11"/>
      <c r="AB34" s="11"/>
    </row>
    <row r="35" spans="1:28" ht="18.75" customHeight="1" x14ac:dyDescent="0.3">
      <c r="A35" s="40"/>
      <c r="B35" s="79"/>
      <c r="C35" s="49"/>
      <c r="D35" s="41" t="str">
        <f>IF(E8="V",D9,IF(E9="V",D8,""))</f>
        <v>HuPMi hop</v>
      </c>
      <c r="E35" s="61" t="s">
        <v>142</v>
      </c>
      <c r="F35" s="95"/>
      <c r="G35" s="41" t="str">
        <f>IF(H23="V",G27,IF(H27="V",G23,""))</f>
        <v>Kavalirka2</v>
      </c>
      <c r="H35" s="61" t="s">
        <v>142</v>
      </c>
      <c r="I35" s="95"/>
      <c r="J35" s="97" t="s">
        <v>67</v>
      </c>
      <c r="K35" s="46"/>
      <c r="L35" s="96"/>
      <c r="M35" s="41" t="str">
        <f>IF(K34="V",J34,IF(K38="V",J38,""))</f>
        <v>Démáci</v>
      </c>
      <c r="N35" s="61"/>
      <c r="O35" s="96"/>
      <c r="P35" s="37"/>
      <c r="Q35" s="53"/>
      <c r="R35" s="57"/>
      <c r="S35" s="38"/>
      <c r="T35" s="44"/>
      <c r="U35" s="96"/>
      <c r="V35" s="37"/>
      <c r="W35" s="37"/>
      <c r="X35" s="11"/>
      <c r="Y35" s="11"/>
      <c r="Z35" s="11"/>
      <c r="AA35" s="11"/>
      <c r="AB35" s="11"/>
    </row>
    <row r="36" spans="1:28" ht="4.9000000000000004" customHeight="1" x14ac:dyDescent="0.3">
      <c r="A36" s="40"/>
      <c r="B36" s="37"/>
      <c r="C36" s="37"/>
      <c r="D36" s="51"/>
      <c r="E36" s="46"/>
      <c r="F36" s="37"/>
      <c r="G36" s="80"/>
      <c r="H36" s="46"/>
      <c r="I36" s="37"/>
      <c r="J36" s="98"/>
      <c r="K36" s="46"/>
      <c r="L36" s="55"/>
      <c r="M36" s="37"/>
      <c r="N36" s="46"/>
      <c r="O36" s="96"/>
      <c r="P36" s="37"/>
      <c r="Q36" s="53"/>
      <c r="R36" s="57"/>
      <c r="S36" s="38"/>
      <c r="T36" s="44"/>
      <c r="U36" s="96"/>
      <c r="V36" s="37"/>
      <c r="W36" s="37"/>
      <c r="X36" s="11"/>
      <c r="Y36" s="11"/>
      <c r="Z36" s="11"/>
      <c r="AA36" s="11"/>
      <c r="AB36" s="11"/>
    </row>
    <row r="37" spans="1:28" ht="18" customHeight="1" x14ac:dyDescent="0.3">
      <c r="A37" s="40"/>
      <c r="B37" s="78" t="s">
        <v>48</v>
      </c>
      <c r="C37" s="50"/>
      <c r="D37" s="41" t="str">
        <f>IF(E11="V",D12,IF(E12="V",D11,""))</f>
        <v xml:space="preserve">ROUDNICE! </v>
      </c>
      <c r="E37" s="61"/>
      <c r="F37" s="96"/>
      <c r="G37" s="41" t="str">
        <f>IF(E37="V",D37,IF(E41="V",D41,""))</f>
        <v>Stadion 2</v>
      </c>
      <c r="H37" s="61"/>
      <c r="I37" s="96"/>
      <c r="J37" s="99"/>
      <c r="K37" s="46"/>
      <c r="L37" s="95"/>
      <c r="M37" s="98" t="s">
        <v>68</v>
      </c>
      <c r="N37" s="46"/>
      <c r="O37" s="96"/>
      <c r="P37" s="37"/>
      <c r="Q37" s="53"/>
      <c r="R37" s="57"/>
      <c r="S37" s="98" t="s">
        <v>69</v>
      </c>
      <c r="T37" s="44"/>
      <c r="U37" s="96"/>
      <c r="V37" s="37"/>
      <c r="W37" s="38"/>
      <c r="X37" s="14"/>
      <c r="Y37" s="11"/>
      <c r="Z37" s="11"/>
      <c r="AA37" s="11"/>
      <c r="AB37" s="11"/>
    </row>
    <row r="38" spans="1:28" ht="18" customHeight="1" x14ac:dyDescent="0.3">
      <c r="A38" s="40"/>
      <c r="B38" s="79"/>
      <c r="C38" s="49"/>
      <c r="D38" s="97" t="s">
        <v>56</v>
      </c>
      <c r="E38" s="46"/>
      <c r="F38" s="96"/>
      <c r="G38" s="97" t="s">
        <v>70</v>
      </c>
      <c r="H38" s="46"/>
      <c r="I38" s="96"/>
      <c r="J38" s="41" t="str">
        <f>IF(H37="V",G37,IF(H41="V",G41,""))</f>
        <v>Démáci</v>
      </c>
      <c r="K38" s="61" t="s">
        <v>142</v>
      </c>
      <c r="L38" s="95"/>
      <c r="M38" s="98"/>
      <c r="N38" s="46"/>
      <c r="O38" s="95"/>
      <c r="P38" s="41" t="str">
        <f>IF(N35="V",M35,IF(N40="V",M40,""))</f>
        <v>Stadion 1</v>
      </c>
      <c r="Q38" s="47"/>
      <c r="R38" s="100"/>
      <c r="S38" s="98"/>
      <c r="T38" s="44"/>
      <c r="U38" s="95"/>
      <c r="V38" s="41" t="str">
        <f>IF(T34="V",S34,IF(T41="V",S41,""))</f>
        <v>Maniaci</v>
      </c>
      <c r="W38" s="77"/>
      <c r="X38" s="13"/>
    </row>
    <row r="39" spans="1:28" ht="4.9000000000000004" customHeight="1" x14ac:dyDescent="0.3">
      <c r="A39" s="40"/>
      <c r="B39" s="37"/>
      <c r="C39" s="37"/>
      <c r="D39" s="98"/>
      <c r="E39" s="46"/>
      <c r="F39" s="55"/>
      <c r="G39" s="98"/>
      <c r="H39" s="46"/>
      <c r="I39" s="55"/>
      <c r="J39" s="80"/>
      <c r="K39" s="46"/>
      <c r="L39" s="37"/>
      <c r="M39" s="98"/>
      <c r="N39" s="46"/>
      <c r="O39" s="95"/>
      <c r="P39" s="37"/>
      <c r="Q39" s="53"/>
      <c r="R39" s="100"/>
      <c r="S39" s="98"/>
      <c r="T39" s="44"/>
      <c r="U39" s="95"/>
      <c r="V39" s="77"/>
      <c r="W39" s="77"/>
      <c r="X39" s="13"/>
    </row>
    <row r="40" spans="1:28" ht="18" customHeight="1" x14ac:dyDescent="0.3">
      <c r="A40" s="40"/>
      <c r="B40" s="78" t="s">
        <v>49</v>
      </c>
      <c r="C40" s="50"/>
      <c r="D40" s="98"/>
      <c r="E40" s="46"/>
      <c r="F40" s="95"/>
      <c r="G40" s="99"/>
      <c r="H40" s="56"/>
      <c r="I40" s="95"/>
      <c r="J40" s="80"/>
      <c r="K40" s="46"/>
      <c r="L40" s="37"/>
      <c r="M40" s="41" t="str">
        <f>IF(K8="V",J12,IF(K12="V",J8,""))</f>
        <v>Stadion 1</v>
      </c>
      <c r="N40" s="61" t="s">
        <v>142</v>
      </c>
      <c r="O40" s="95"/>
      <c r="P40" s="37"/>
      <c r="Q40" s="53"/>
      <c r="R40" s="100"/>
      <c r="S40" s="38"/>
      <c r="T40" s="44"/>
      <c r="U40" s="95"/>
      <c r="V40" s="106" t="s">
        <v>57</v>
      </c>
      <c r="W40" s="77"/>
      <c r="X40" s="13"/>
      <c r="Y40" s="13"/>
    </row>
    <row r="41" spans="1:28" x14ac:dyDescent="0.3">
      <c r="A41" s="40"/>
      <c r="B41" s="79"/>
      <c r="C41" s="52"/>
      <c r="D41" s="41" t="str">
        <f>IF(E14="V",D15,IF(E15="V",D14,""))</f>
        <v>Stadion 2</v>
      </c>
      <c r="E41" s="61" t="s">
        <v>142</v>
      </c>
      <c r="F41" s="95"/>
      <c r="G41" s="41" t="str">
        <f>IF(H17="V",G21,IF(H21="V",G17,""))</f>
        <v>Démáci</v>
      </c>
      <c r="H41" s="61" t="s">
        <v>142</v>
      </c>
      <c r="I41" s="95"/>
      <c r="J41" s="80"/>
      <c r="K41" s="46"/>
      <c r="L41" s="37"/>
      <c r="M41" s="37"/>
      <c r="N41" s="46"/>
      <c r="O41" s="37"/>
      <c r="P41" s="98" t="s">
        <v>71</v>
      </c>
      <c r="Q41" s="53"/>
      <c r="R41" s="100"/>
      <c r="S41" s="41" t="str">
        <f>IF(Q38="V",P38,IF(Q46="V",P46,""))</f>
        <v>Maniaci</v>
      </c>
      <c r="T41" s="47" t="s">
        <v>142</v>
      </c>
      <c r="U41" s="95"/>
      <c r="V41" s="106"/>
      <c r="W41" s="77"/>
      <c r="X41" s="13"/>
      <c r="Y41" s="13"/>
    </row>
    <row r="42" spans="1:28" ht="4.9000000000000004" customHeight="1" x14ac:dyDescent="0.3">
      <c r="A42" s="40"/>
      <c r="B42" s="37"/>
      <c r="C42" s="38"/>
      <c r="D42" s="80"/>
      <c r="E42" s="46"/>
      <c r="F42" s="37"/>
      <c r="G42" s="80"/>
      <c r="H42" s="46"/>
      <c r="I42" s="37"/>
      <c r="J42" s="80"/>
      <c r="K42" s="46"/>
      <c r="L42" s="37"/>
      <c r="M42" s="37"/>
      <c r="N42" s="46"/>
      <c r="O42" s="37"/>
      <c r="P42" s="98"/>
      <c r="Q42" s="53"/>
      <c r="R42" s="58"/>
      <c r="S42" s="37"/>
      <c r="T42" s="46"/>
      <c r="U42" s="37"/>
      <c r="V42" s="106"/>
      <c r="W42" s="77"/>
      <c r="X42" s="13"/>
      <c r="Y42" s="13"/>
    </row>
    <row r="43" spans="1:28" ht="18" customHeight="1" x14ac:dyDescent="0.3">
      <c r="A43" s="40"/>
      <c r="B43" s="78" t="s">
        <v>50</v>
      </c>
      <c r="C43" s="48"/>
      <c r="D43" s="41" t="str">
        <f>IF(E17="V",D18,IF(E18="V",D17,""))</f>
        <v>Gymbos</v>
      </c>
      <c r="E43" s="61"/>
      <c r="F43" s="96"/>
      <c r="G43" s="41" t="str">
        <f>IF(E43="V",D43,IF(E47="V",D47,""))</f>
        <v>SEDA KATOLANO</v>
      </c>
      <c r="H43" s="61" t="s">
        <v>142</v>
      </c>
      <c r="I43" s="96"/>
      <c r="J43" s="80"/>
      <c r="K43" s="46"/>
      <c r="L43" s="37"/>
      <c r="M43" s="37"/>
      <c r="N43" s="46"/>
      <c r="O43" s="37"/>
      <c r="P43" s="98"/>
      <c r="Q43" s="53"/>
      <c r="R43" s="101"/>
      <c r="S43" s="37"/>
      <c r="T43" s="46"/>
      <c r="U43" s="37"/>
      <c r="V43" s="77"/>
      <c r="W43" s="77"/>
      <c r="X43" s="13"/>
      <c r="Y43" s="13"/>
    </row>
    <row r="44" spans="1:28" ht="18" customHeight="1" x14ac:dyDescent="0.3">
      <c r="A44" s="40"/>
      <c r="B44" s="79"/>
      <c r="C44" s="49"/>
      <c r="D44" s="97" t="s">
        <v>56</v>
      </c>
      <c r="E44" s="46"/>
      <c r="F44" s="96"/>
      <c r="G44" s="97" t="s">
        <v>72</v>
      </c>
      <c r="H44" s="46"/>
      <c r="I44" s="96"/>
      <c r="J44" s="80"/>
      <c r="K44" s="46"/>
      <c r="L44" s="37"/>
      <c r="M44" s="41" t="str">
        <f>IF(K20="V",J24,IF(K24="V",J20,""))</f>
        <v>Večerníčci</v>
      </c>
      <c r="N44" s="61"/>
      <c r="O44" s="96"/>
      <c r="P44" s="37"/>
      <c r="Q44" s="53"/>
      <c r="R44" s="101"/>
      <c r="S44" s="37"/>
      <c r="T44" s="46"/>
      <c r="U44" s="37"/>
      <c r="V44" s="77"/>
      <c r="W44" s="77"/>
      <c r="X44" s="13"/>
      <c r="Y44" s="13"/>
    </row>
    <row r="45" spans="1:28" ht="4.9000000000000004" customHeight="1" x14ac:dyDescent="0.3">
      <c r="A45" s="40"/>
      <c r="B45" s="37"/>
      <c r="C45" s="37"/>
      <c r="D45" s="98"/>
      <c r="E45" s="46"/>
      <c r="F45" s="55"/>
      <c r="G45" s="98"/>
      <c r="H45" s="46"/>
      <c r="I45" s="55"/>
      <c r="J45" s="80"/>
      <c r="K45" s="46"/>
      <c r="L45" s="37"/>
      <c r="M45" s="37"/>
      <c r="N45" s="46"/>
      <c r="O45" s="96"/>
      <c r="P45" s="37"/>
      <c r="Q45" s="53"/>
      <c r="R45" s="101"/>
      <c r="S45" s="37"/>
      <c r="T45" s="46"/>
      <c r="U45" s="37"/>
      <c r="V45" s="77"/>
      <c r="W45" s="77"/>
      <c r="X45" s="13"/>
      <c r="Y45" s="13"/>
    </row>
    <row r="46" spans="1:28" ht="18" customHeight="1" x14ac:dyDescent="0.3">
      <c r="A46" s="40"/>
      <c r="B46" s="78" t="s">
        <v>51</v>
      </c>
      <c r="C46" s="50"/>
      <c r="D46" s="98"/>
      <c r="E46" s="46"/>
      <c r="F46" s="95"/>
      <c r="G46" s="99"/>
      <c r="H46" s="56"/>
      <c r="I46" s="95"/>
      <c r="J46" s="41" t="str">
        <f>IF(H43="V",G43,IF(H47="V",G47,""))</f>
        <v>SEDA KATOLANO</v>
      </c>
      <c r="K46" s="61"/>
      <c r="L46" s="96"/>
      <c r="M46" s="98" t="s">
        <v>73</v>
      </c>
      <c r="N46" s="46"/>
      <c r="O46" s="96"/>
      <c r="P46" s="41" t="str">
        <f>IF(N44="V",M44,IF(N49="V",M49,""))</f>
        <v>Maniaci</v>
      </c>
      <c r="Q46" s="47" t="s">
        <v>142</v>
      </c>
      <c r="R46" s="101"/>
      <c r="S46" s="37"/>
      <c r="T46" s="46"/>
      <c r="U46" s="37"/>
      <c r="V46" s="37"/>
      <c r="W46" s="37"/>
      <c r="X46" s="11"/>
    </row>
    <row r="47" spans="1:28" x14ac:dyDescent="0.3">
      <c r="A47" s="40"/>
      <c r="B47" s="79"/>
      <c r="C47" s="52"/>
      <c r="D47" s="41" t="str">
        <f>IF(E20="V",D21,IF(E21="V",D20,""))</f>
        <v>SEDA KATOLANO</v>
      </c>
      <c r="E47" s="61" t="s">
        <v>142</v>
      </c>
      <c r="F47" s="95"/>
      <c r="G47" s="41" t="str">
        <f>IF(H11="V",G15,IF(H15="V",G11,""))</f>
        <v>Roboťáci</v>
      </c>
      <c r="H47" s="61"/>
      <c r="I47" s="95"/>
      <c r="J47" s="97" t="s">
        <v>74</v>
      </c>
      <c r="K47" s="46"/>
      <c r="L47" s="96"/>
      <c r="M47" s="98"/>
      <c r="N47" s="46"/>
      <c r="O47" s="95"/>
      <c r="P47" s="37"/>
      <c r="Q47" s="53"/>
      <c r="R47" s="54"/>
      <c r="S47" s="37"/>
      <c r="T47" s="46"/>
      <c r="U47" s="37"/>
      <c r="V47" s="37"/>
      <c r="W47" s="37"/>
      <c r="X47" s="11"/>
    </row>
    <row r="48" spans="1:28" ht="4.9000000000000004" customHeight="1" x14ac:dyDescent="0.3">
      <c r="A48" s="40"/>
      <c r="B48" s="37"/>
      <c r="C48" s="37"/>
      <c r="D48" s="80"/>
      <c r="E48" s="46"/>
      <c r="F48" s="37"/>
      <c r="G48" s="80"/>
      <c r="H48" s="46"/>
      <c r="I48" s="37"/>
      <c r="J48" s="98"/>
      <c r="K48" s="46"/>
      <c r="L48" s="55"/>
      <c r="M48" s="98"/>
      <c r="N48" s="46"/>
      <c r="O48" s="95"/>
      <c r="P48" s="37"/>
      <c r="Q48" s="53"/>
      <c r="R48" s="54"/>
      <c r="S48" s="37"/>
      <c r="T48" s="46"/>
      <c r="U48" s="37"/>
      <c r="V48" s="37"/>
      <c r="W48" s="37"/>
      <c r="X48" s="11"/>
    </row>
    <row r="49" spans="1:25" ht="18" customHeight="1" x14ac:dyDescent="0.3">
      <c r="A49" s="40"/>
      <c r="B49" s="78" t="s">
        <v>52</v>
      </c>
      <c r="C49" s="48"/>
      <c r="D49" s="41" t="str">
        <f>IF(E23="V",D24,IF(E24="V",D23,""))</f>
        <v>Maskopičky</v>
      </c>
      <c r="E49" s="61"/>
      <c r="F49" s="96"/>
      <c r="G49" s="59" t="str">
        <f>IF(E49="V",D49,IF(E53="V",D53,""))</f>
        <v>Růžovky</v>
      </c>
      <c r="H49" s="62"/>
      <c r="I49" s="96"/>
      <c r="J49" s="99"/>
      <c r="K49" s="46"/>
      <c r="L49" s="95"/>
      <c r="M49" s="41" t="str">
        <f>IF(K46="V",J46,IF(K50="V",J50,""))</f>
        <v>Maniaci</v>
      </c>
      <c r="N49" s="61" t="s">
        <v>142</v>
      </c>
      <c r="O49" s="95"/>
      <c r="P49" s="37"/>
      <c r="Q49" s="53"/>
      <c r="R49" s="54"/>
      <c r="S49" s="37"/>
      <c r="T49" s="46"/>
      <c r="U49" s="37"/>
      <c r="V49" s="37"/>
      <c r="W49" s="37"/>
      <c r="X49" s="11"/>
    </row>
    <row r="50" spans="1:25" x14ac:dyDescent="0.3">
      <c r="A50" s="40"/>
      <c r="B50" s="79"/>
      <c r="C50" s="49"/>
      <c r="D50" s="97" t="s">
        <v>56</v>
      </c>
      <c r="E50" s="46"/>
      <c r="F50" s="96"/>
      <c r="G50" s="97" t="s">
        <v>75</v>
      </c>
      <c r="H50" s="46"/>
      <c r="I50" s="96"/>
      <c r="J50" s="41" t="str">
        <f>IF(H49="V",G49,IF(H53="V",G53,""))</f>
        <v>Maniaci</v>
      </c>
      <c r="K50" s="61" t="s">
        <v>142</v>
      </c>
      <c r="L50" s="95"/>
      <c r="M50" s="80"/>
      <c r="N50" s="46"/>
      <c r="O50" s="37"/>
      <c r="P50" s="37"/>
      <c r="Q50" s="53"/>
      <c r="R50" s="54"/>
      <c r="S50" s="37"/>
      <c r="T50" s="46"/>
      <c r="U50" s="37"/>
      <c r="V50" s="37"/>
      <c r="W50" s="37"/>
      <c r="X50" s="11"/>
    </row>
    <row r="51" spans="1:25" ht="4.9000000000000004" customHeight="1" x14ac:dyDescent="0.3">
      <c r="A51" s="40"/>
      <c r="B51" s="37"/>
      <c r="C51" s="37"/>
      <c r="D51" s="98"/>
      <c r="E51" s="46"/>
      <c r="F51" s="55"/>
      <c r="G51" s="98"/>
      <c r="H51" s="46"/>
      <c r="I51" s="55"/>
      <c r="J51" s="80"/>
      <c r="K51" s="46"/>
      <c r="L51" s="37"/>
      <c r="M51" s="80"/>
      <c r="N51" s="46"/>
      <c r="O51" s="37"/>
      <c r="P51" s="37"/>
      <c r="Q51" s="46"/>
      <c r="R51" s="37"/>
      <c r="S51" s="37"/>
      <c r="T51" s="46"/>
      <c r="U51" s="37"/>
      <c r="V51" s="37"/>
      <c r="W51" s="37"/>
      <c r="X51" s="11"/>
    </row>
    <row r="52" spans="1:25" ht="18" customHeight="1" x14ac:dyDescent="0.3">
      <c r="A52" s="40"/>
      <c r="B52" s="78" t="s">
        <v>53</v>
      </c>
      <c r="C52" s="50"/>
      <c r="D52" s="98"/>
      <c r="E52" s="46"/>
      <c r="F52" s="95"/>
      <c r="G52" s="99"/>
      <c r="H52" s="56"/>
      <c r="I52" s="95"/>
      <c r="J52" s="80"/>
      <c r="K52" s="46"/>
      <c r="L52" s="37"/>
      <c r="M52" s="37"/>
      <c r="N52" s="46"/>
      <c r="O52" s="37"/>
      <c r="P52" s="37"/>
      <c r="Q52" s="46"/>
      <c r="R52" s="37"/>
      <c r="S52" s="37"/>
      <c r="T52" s="46"/>
      <c r="U52" s="37"/>
      <c r="V52" s="42"/>
      <c r="W52" s="42"/>
      <c r="X52" s="18"/>
      <c r="Y52" s="18"/>
    </row>
    <row r="53" spans="1:25" x14ac:dyDescent="0.3">
      <c r="A53" s="40"/>
      <c r="B53" s="79"/>
      <c r="C53" s="52"/>
      <c r="D53" s="41" t="str">
        <f>IF(E26="V",D27,IF(E27="V",D26,""))</f>
        <v>Růžovky</v>
      </c>
      <c r="E53" s="61" t="s">
        <v>142</v>
      </c>
      <c r="F53" s="95"/>
      <c r="G53" s="59" t="str">
        <f>IF(H5="V",G9,IF(H9="V",G5,""))</f>
        <v>Maniaci</v>
      </c>
      <c r="H53" s="62" t="s">
        <v>142</v>
      </c>
      <c r="I53" s="95"/>
      <c r="J53" s="80"/>
      <c r="K53" s="46"/>
      <c r="L53" s="37"/>
      <c r="M53" s="37"/>
      <c r="N53" s="46"/>
      <c r="O53" s="37"/>
      <c r="P53" s="37"/>
      <c r="Q53" s="46"/>
      <c r="R53" s="37"/>
      <c r="S53" s="37"/>
      <c r="T53" s="46"/>
      <c r="U53" s="37"/>
      <c r="V53" s="42"/>
      <c r="W53" s="42"/>
      <c r="X53" s="18"/>
      <c r="Y53" s="18"/>
    </row>
    <row r="54" spans="1:25" ht="18" customHeight="1" x14ac:dyDescent="0.3">
      <c r="B54" s="11"/>
      <c r="C54" s="11"/>
      <c r="D54" s="11"/>
      <c r="E54" s="9"/>
      <c r="F54" s="11"/>
      <c r="G54" s="11"/>
      <c r="H54" s="9"/>
      <c r="I54" s="11"/>
      <c r="J54" s="17"/>
      <c r="K54" s="9"/>
      <c r="L54" s="11"/>
      <c r="M54" s="11"/>
      <c r="N54" s="9"/>
      <c r="O54" s="11"/>
      <c r="P54" s="11"/>
      <c r="Q54" s="9"/>
      <c r="R54" s="11"/>
      <c r="S54" s="11"/>
      <c r="T54" s="9"/>
      <c r="U54" s="11"/>
      <c r="V54" s="18"/>
      <c r="W54" s="18"/>
      <c r="X54" s="18"/>
      <c r="Y54" s="18"/>
    </row>
    <row r="55" spans="1:25" ht="4.9000000000000004" customHeight="1" x14ac:dyDescent="0.3">
      <c r="B55" s="11"/>
      <c r="C55" s="11"/>
      <c r="D55" s="11"/>
      <c r="E55" s="9"/>
      <c r="F55" s="11"/>
      <c r="G55" s="11"/>
      <c r="H55" s="9"/>
      <c r="I55" s="11"/>
      <c r="J55" s="11"/>
      <c r="K55" s="9"/>
      <c r="L55" s="11"/>
      <c r="M55" s="60"/>
      <c r="N55" s="9"/>
      <c r="O55" s="11"/>
      <c r="P55" s="11"/>
      <c r="Q55" s="9"/>
      <c r="R55" s="11"/>
      <c r="S55" s="11"/>
      <c r="T55" s="9"/>
      <c r="U55" s="11"/>
      <c r="V55" s="18"/>
      <c r="W55" s="18"/>
      <c r="X55" s="18"/>
      <c r="Y55" s="18"/>
    </row>
    <row r="56" spans="1:25" x14ac:dyDescent="0.3">
      <c r="E56" s="9"/>
      <c r="F56" s="11"/>
      <c r="G56" s="11"/>
      <c r="H56" s="9"/>
      <c r="I56" s="11"/>
      <c r="J56" s="11"/>
      <c r="K56" s="9"/>
      <c r="L56" s="11"/>
      <c r="M56" s="11"/>
      <c r="N56" s="9"/>
      <c r="O56" s="11"/>
      <c r="P56" s="11"/>
      <c r="Q56" s="9"/>
      <c r="R56" s="11"/>
      <c r="S56" s="11"/>
      <c r="T56" s="9"/>
      <c r="U56" s="11"/>
      <c r="V56" s="11"/>
      <c r="W56" s="11"/>
      <c r="X56" s="11"/>
    </row>
    <row r="57" spans="1:25" ht="18" customHeight="1" x14ac:dyDescent="0.3">
      <c r="S57" s="11"/>
      <c r="T57" s="9"/>
      <c r="U57" s="11"/>
      <c r="V57" s="11"/>
      <c r="W57" s="11"/>
      <c r="X57" s="11"/>
    </row>
    <row r="58" spans="1:25" ht="4.9000000000000004" customHeight="1" x14ac:dyDescent="0.3">
      <c r="S58" s="11"/>
      <c r="T58" s="9"/>
      <c r="U58" s="11"/>
      <c r="V58" s="11"/>
      <c r="W58" s="11"/>
      <c r="X58" s="11"/>
    </row>
    <row r="59" spans="1:25" ht="18" customHeight="1" x14ac:dyDescent="0.3">
      <c r="S59" s="11"/>
      <c r="T59" s="9"/>
      <c r="U59" s="11"/>
      <c r="V59" s="107"/>
      <c r="W59" s="107"/>
      <c r="X59" s="14"/>
    </row>
    <row r="60" spans="1:25" ht="18" customHeight="1" x14ac:dyDescent="0.3">
      <c r="S60" s="11"/>
      <c r="T60" s="9"/>
      <c r="U60" s="11"/>
      <c r="V60" s="107"/>
      <c r="W60" s="107"/>
      <c r="X60" s="15"/>
    </row>
    <row r="61" spans="1:25" ht="4.9000000000000004" customHeight="1" x14ac:dyDescent="0.3">
      <c r="S61" s="11"/>
      <c r="T61" s="9"/>
      <c r="U61" s="11"/>
      <c r="V61" s="107"/>
      <c r="W61" s="107"/>
      <c r="X61" s="15"/>
    </row>
    <row r="62" spans="1:25" x14ac:dyDescent="0.3">
      <c r="V62" s="107"/>
      <c r="W62" s="107"/>
      <c r="X62" s="15"/>
    </row>
    <row r="63" spans="1:25" ht="18" customHeight="1" x14ac:dyDescent="0.3">
      <c r="V63" s="107"/>
      <c r="W63" s="107"/>
      <c r="X63" s="14"/>
    </row>
    <row r="64" spans="1:25" ht="4.9000000000000004" customHeight="1" x14ac:dyDescent="0.3">
      <c r="V64" s="11"/>
      <c r="W64" s="11"/>
      <c r="X64" s="11"/>
    </row>
    <row r="65" spans="22:24" x14ac:dyDescent="0.3">
      <c r="V65" s="11"/>
      <c r="W65" s="11"/>
      <c r="X65" s="11"/>
    </row>
    <row r="66" spans="22:24" ht="18" customHeight="1" x14ac:dyDescent="0.3">
      <c r="V66" s="11"/>
      <c r="W66" s="11"/>
      <c r="X66" s="11"/>
    </row>
    <row r="67" spans="22:24" ht="4.9000000000000004" customHeight="1" x14ac:dyDescent="0.3">
      <c r="V67" s="11"/>
      <c r="W67" s="11"/>
      <c r="X67" s="11"/>
    </row>
    <row r="68" spans="22:24" x14ac:dyDescent="0.3">
      <c r="V68" s="11"/>
      <c r="W68" s="11"/>
      <c r="X68" s="11"/>
    </row>
    <row r="69" spans="22:24" ht="18" customHeight="1" x14ac:dyDescent="0.3">
      <c r="V69" s="11"/>
      <c r="W69" s="11"/>
      <c r="X69" s="11"/>
    </row>
    <row r="70" spans="22:24" ht="4.9000000000000004" customHeight="1" x14ac:dyDescent="0.3">
      <c r="V70" s="11"/>
      <c r="W70" s="11"/>
      <c r="X70" s="11"/>
    </row>
    <row r="71" spans="22:24" x14ac:dyDescent="0.3">
      <c r="V71" s="11"/>
      <c r="W71" s="11"/>
      <c r="X71" s="11"/>
    </row>
    <row r="72" spans="22:24" ht="18" customHeight="1" x14ac:dyDescent="0.3">
      <c r="V72" s="11"/>
      <c r="W72" s="11"/>
      <c r="X72" s="11"/>
    </row>
    <row r="73" spans="22:24" ht="4.9000000000000004" customHeight="1" x14ac:dyDescent="0.3">
      <c r="V73" s="11"/>
      <c r="W73" s="11"/>
      <c r="X73" s="11"/>
    </row>
    <row r="74" spans="22:24" x14ac:dyDescent="0.3">
      <c r="V74" s="11"/>
      <c r="W74" s="11"/>
      <c r="X74" s="11"/>
    </row>
    <row r="75" spans="22:24" ht="18" customHeight="1" x14ac:dyDescent="0.3">
      <c r="V75" s="11"/>
      <c r="W75" s="11"/>
      <c r="X75" s="11"/>
    </row>
    <row r="76" spans="22:24" ht="4.9000000000000004" customHeight="1" x14ac:dyDescent="0.3">
      <c r="V76" s="11"/>
      <c r="W76" s="11"/>
      <c r="X76" s="11"/>
    </row>
    <row r="77" spans="22:24" x14ac:dyDescent="0.3">
      <c r="V77" s="11"/>
      <c r="W77" s="11"/>
      <c r="X77" s="11"/>
    </row>
    <row r="78" spans="22:24" ht="18" customHeight="1" x14ac:dyDescent="0.3">
      <c r="V78" s="11"/>
      <c r="W78" s="11"/>
      <c r="X78" s="11"/>
    </row>
    <row r="79" spans="22:24" ht="4.9000000000000004" customHeight="1" x14ac:dyDescent="0.3">
      <c r="V79" s="11"/>
      <c r="W79" s="11"/>
      <c r="X79" s="11"/>
    </row>
    <row r="80" spans="22:24" x14ac:dyDescent="0.3">
      <c r="V80" s="11"/>
      <c r="W80" s="11"/>
      <c r="X80" s="11"/>
    </row>
    <row r="81" spans="22:24" ht="18" customHeight="1" x14ac:dyDescent="0.3">
      <c r="V81" s="11"/>
      <c r="W81" s="11"/>
      <c r="X81" s="11"/>
    </row>
    <row r="82" spans="22:24" ht="4.9000000000000004" customHeight="1" x14ac:dyDescent="0.3">
      <c r="V82" s="104"/>
      <c r="W82" s="104"/>
      <c r="X82" s="11"/>
    </row>
    <row r="83" spans="22:24" ht="18" customHeight="1" x14ac:dyDescent="0.3">
      <c r="V83" s="104"/>
      <c r="W83" s="104"/>
      <c r="X83" s="11"/>
    </row>
    <row r="84" spans="22:24" x14ac:dyDescent="0.3">
      <c r="V84" s="104"/>
      <c r="W84" s="104"/>
      <c r="X84" s="11"/>
    </row>
    <row r="85" spans="22:24" x14ac:dyDescent="0.3">
      <c r="V85" s="104"/>
      <c r="W85" s="104"/>
      <c r="X85" s="11"/>
    </row>
    <row r="86" spans="22:24" x14ac:dyDescent="0.3">
      <c r="V86" s="14"/>
      <c r="W86" s="14"/>
      <c r="X86" s="11"/>
    </row>
    <row r="87" spans="22:24" x14ac:dyDescent="0.3">
      <c r="V87" s="11"/>
      <c r="W87" s="11"/>
      <c r="X87" s="11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KOLO SOUTĚŽE TABULKY</vt:lpstr>
      <vt:lpstr>2. KOLO SOUTĚŽE</vt:lpstr>
      <vt:lpstr>3.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2019-04-24T12:37:04Z</dcterms:modified>
</cp:coreProperties>
</file>