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PycharmProjects\StageTimerExcelParser\"/>
    </mc:Choice>
  </mc:AlternateContent>
  <bookViews>
    <workbookView xWindow="0" yWindow="0" windowWidth="19200" windowHeight="9890" activeTab="1"/>
  </bookViews>
  <sheets>
    <sheet name="1. KOLO SOUTĚŽE TABULKY" sheetId="3" r:id="rId1"/>
    <sheet name="2. KOLO SOUTĚŽE" sheetId="4" r:id="rId2"/>
  </sheets>
  <calcPr calcId="162913"/>
</workbook>
</file>

<file path=xl/calcChain.xml><?xml version="1.0" encoding="utf-8"?>
<calcChain xmlns="http://schemas.openxmlformats.org/spreadsheetml/2006/main">
  <c r="G21" i="3" l="1"/>
  <c r="G22" i="3"/>
  <c r="G12" i="3" l="1"/>
  <c r="G11" i="3"/>
  <c r="G10" i="3"/>
  <c r="G9" i="3"/>
  <c r="G8" i="3"/>
  <c r="G7" i="3"/>
  <c r="G6" i="3"/>
  <c r="G5" i="3"/>
  <c r="G16" i="3" l="1"/>
  <c r="G15" i="3"/>
  <c r="G14" i="3"/>
  <c r="G13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0" i="3"/>
  <c r="G19" i="3"/>
  <c r="G18" i="3"/>
  <c r="G17" i="3"/>
  <c r="G46" i="3" l="1"/>
  <c r="G45" i="3"/>
  <c r="G44" i="3"/>
  <c r="G43" i="3"/>
  <c r="G42" i="3"/>
  <c r="G41" i="3"/>
  <c r="G40" i="3"/>
  <c r="G39" i="3"/>
  <c r="H64" i="3"/>
  <c r="H63" i="3"/>
  <c r="H62" i="3"/>
  <c r="H61" i="3"/>
  <c r="H60" i="3"/>
  <c r="H59" i="3"/>
  <c r="H58" i="3"/>
  <c r="H57" i="3"/>
  <c r="H56" i="3"/>
  <c r="H55" i="3"/>
  <c r="H54" i="3"/>
  <c r="H52" i="3"/>
  <c r="H33" i="3" l="1"/>
  <c r="H9" i="3"/>
  <c r="G64" i="3"/>
  <c r="G63" i="3"/>
  <c r="G62" i="3"/>
  <c r="G61" i="3"/>
  <c r="G60" i="3"/>
  <c r="G59" i="3"/>
  <c r="G58" i="3"/>
  <c r="G57" i="3"/>
  <c r="G56" i="3"/>
  <c r="G55" i="3"/>
  <c r="G54" i="3"/>
  <c r="G53" i="3"/>
  <c r="H53" i="3" s="1"/>
  <c r="G52" i="3"/>
  <c r="G51" i="3"/>
  <c r="H51" i="3" s="1"/>
  <c r="G50" i="3"/>
  <c r="H50" i="3" s="1"/>
  <c r="G49" i="3"/>
  <c r="H49" i="3" s="1"/>
  <c r="G48" i="3"/>
  <c r="H48" i="3" s="1"/>
  <c r="G47" i="3"/>
  <c r="H47" i="3" s="1"/>
  <c r="H19" i="3" l="1"/>
  <c r="H10" i="3"/>
  <c r="H17" i="3"/>
  <c r="H16" i="3"/>
  <c r="H13" i="3"/>
  <c r="H14" i="3"/>
  <c r="H24" i="3"/>
  <c r="H30" i="3"/>
  <c r="H28" i="3"/>
  <c r="H7" i="3"/>
  <c r="H11" i="3"/>
  <c r="H31" i="3"/>
  <c r="H15" i="3"/>
  <c r="H29" i="3"/>
  <c r="H27" i="3"/>
  <c r="H26" i="3"/>
  <c r="H25" i="3"/>
  <c r="H23" i="3"/>
  <c r="H22" i="3"/>
  <c r="H21" i="3"/>
  <c r="H20" i="3"/>
  <c r="H18" i="3"/>
  <c r="H44" i="3" l="1"/>
  <c r="H40" i="3"/>
  <c r="H38" i="3"/>
  <c r="H36" i="3"/>
  <c r="H43" i="3"/>
  <c r="H35" i="3"/>
  <c r="H42" i="3"/>
  <c r="H34" i="3"/>
  <c r="H32" i="3"/>
  <c r="H41" i="3"/>
  <c r="H39" i="3"/>
  <c r="H45" i="3"/>
  <c r="H46" i="3"/>
  <c r="H37" i="3"/>
  <c r="H6" i="3" l="1"/>
  <c r="H12" i="3"/>
  <c r="D27" i="4" l="1"/>
  <c r="D15" i="4"/>
  <c r="G15" i="4" s="1"/>
  <c r="G47" i="4" s="1"/>
  <c r="J46" i="4" s="1"/>
  <c r="D5" i="4"/>
  <c r="G5" i="4" s="1"/>
  <c r="D18" i="4"/>
  <c r="D23" i="4"/>
  <c r="G23" i="4" s="1"/>
  <c r="D11" i="4"/>
  <c r="G11" i="4" s="1"/>
  <c r="J12" i="4" s="1"/>
  <c r="D26" i="4"/>
  <c r="D6" i="4"/>
  <c r="D31" i="4" s="1"/>
  <c r="D21" i="4"/>
  <c r="D9" i="4"/>
  <c r="D24" i="4"/>
  <c r="D49" i="4" s="1"/>
  <c r="G49" i="4" s="1"/>
  <c r="D14" i="4"/>
  <c r="D41" i="4" s="1"/>
  <c r="D17" i="4"/>
  <c r="D8" i="4"/>
  <c r="D35" i="4" s="1"/>
  <c r="D20" i="4"/>
  <c r="D12" i="4"/>
  <c r="D37" i="4" s="1"/>
  <c r="G37" i="4" s="1"/>
  <c r="G31" i="4" l="1"/>
  <c r="D47" i="4"/>
  <c r="D43" i="4"/>
  <c r="G43" i="4" s="1"/>
  <c r="G27" i="4"/>
  <c r="J24" i="4" s="1"/>
  <c r="G17" i="4"/>
  <c r="G21" i="4"/>
  <c r="D53" i="4"/>
  <c r="G9" i="4"/>
  <c r="G53" i="4" s="1"/>
  <c r="J50" i="4" s="1"/>
  <c r="M49" i="4" s="1"/>
  <c r="G35" i="4"/>
  <c r="J34" i="4" s="1"/>
  <c r="J8" i="4" l="1"/>
  <c r="M40" i="4" s="1"/>
  <c r="J20" i="4"/>
  <c r="M21" i="4" s="1"/>
  <c r="G41" i="4"/>
  <c r="J38" i="4" s="1"/>
  <c r="M35" i="4" s="1"/>
  <c r="P38" i="4" s="1"/>
  <c r="S41" i="4" s="1"/>
  <c r="M11" i="4"/>
  <c r="M44" i="4"/>
  <c r="P46" i="4" s="1"/>
  <c r="S34" i="4" l="1"/>
  <c r="V38" i="4" s="1"/>
  <c r="P27" i="4" s="1"/>
  <c r="P17" i="4"/>
  <c r="S23" i="4" s="1"/>
</calcChain>
</file>

<file path=xl/sharedStrings.xml><?xml version="1.0" encoding="utf-8"?>
<sst xmlns="http://schemas.openxmlformats.org/spreadsheetml/2006/main" count="193" uniqueCount="154">
  <si>
    <t>ČESKÉ VYSOKÉ UČENÍ TECHNICKÉ V PRAZE, FAKULTA ELEKTROTECHNICKÁ</t>
  </si>
  <si>
    <t>Celkový počet bodů</t>
  </si>
  <si>
    <t>Tým číslo</t>
  </si>
  <si>
    <t>Název týmu</t>
  </si>
  <si>
    <t>Počet bodů 1. jízda</t>
  </si>
  <si>
    <t>Počet bodů 2. jízda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</si>
  <si>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</si>
  <si>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</si>
  <si>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</si>
  <si>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</si>
  <si>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</si>
  <si>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</si>
  <si>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</si>
  <si>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</si>
  <si>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</si>
  <si>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</si>
  <si>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</si>
  <si>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</si>
  <si>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</si>
  <si>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</si>
  <si>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</si>
  <si>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</si>
  <si>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</si>
  <si>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</si>
  <si>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</si>
  <si>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</si>
  <si>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</si>
  <si>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</si>
  <si>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</si>
  <si>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</si>
  <si>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</si>
  <si>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</si>
  <si>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</si>
  <si>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</si>
  <si>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</si>
  <si>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</si>
  <si>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06P</t>
  </si>
  <si>
    <t>05P</t>
  </si>
  <si>
    <t>04P</t>
  </si>
  <si>
    <t>03P</t>
  </si>
  <si>
    <t>02P</t>
  </si>
  <si>
    <t>01P</t>
  </si>
  <si>
    <t>01V</t>
  </si>
  <si>
    <t>02V</t>
  </si>
  <si>
    <t>03V</t>
  </si>
  <si>
    <t>04V</t>
  </si>
  <si>
    <t>01</t>
  </si>
  <si>
    <t>02</t>
  </si>
  <si>
    <t>03</t>
  </si>
  <si>
    <t>04</t>
  </si>
  <si>
    <t>05</t>
  </si>
  <si>
    <t>06</t>
  </si>
  <si>
    <t>07</t>
  </si>
  <si>
    <t>08</t>
  </si>
  <si>
    <t>VÍTĚZ PRAVÉ STRANY (NEPORAŽENÝCH)</t>
  </si>
  <si>
    <t>Poražený 2. místo</t>
  </si>
  <si>
    <t>Poražený 13. místo</t>
  </si>
  <si>
    <t>VÍTĚZ LEVÉ STRANY PORAŽENÝCH</t>
  </si>
  <si>
    <t>VÍTĚZ LEVÉ STRANY (PORAŽENÝCH)</t>
  </si>
  <si>
    <r>
      <t xml:space="preserve">Poražený na                    </t>
    </r>
    <r>
      <rPr>
        <b/>
        <sz val="14"/>
        <color theme="1"/>
        <rFont val="Arial"/>
        <family val="2"/>
        <charset val="238"/>
      </rPr>
      <t>04 02P</t>
    </r>
  </si>
  <si>
    <r>
      <t xml:space="preserve">Poražený na                    </t>
    </r>
    <r>
      <rPr>
        <b/>
        <sz val="14"/>
        <color theme="1"/>
        <rFont val="Arial"/>
        <family val="2"/>
        <charset val="238"/>
      </rPr>
      <t>01 04P</t>
    </r>
  </si>
  <si>
    <r>
      <t xml:space="preserve">Poražený na                    </t>
    </r>
    <r>
      <rPr>
        <b/>
        <sz val="14"/>
        <color theme="1"/>
        <rFont val="Arial"/>
        <family val="2"/>
        <charset val="238"/>
      </rPr>
      <t>03 02P</t>
    </r>
  </si>
  <si>
    <r>
      <t xml:space="preserve">Poražený na                    </t>
    </r>
    <r>
      <rPr>
        <b/>
        <sz val="14"/>
        <color theme="1"/>
        <rFont val="Arial"/>
        <family val="2"/>
        <charset val="238"/>
      </rPr>
      <t>01 06P</t>
    </r>
  </si>
  <si>
    <r>
      <t xml:space="preserve">Poražený na                    </t>
    </r>
    <r>
      <rPr>
        <b/>
        <sz val="14"/>
        <color theme="1"/>
        <rFont val="Arial"/>
        <family val="2"/>
        <charset val="238"/>
      </rPr>
      <t>02 02P</t>
    </r>
  </si>
  <si>
    <r>
      <t xml:space="preserve">Poražený na                      </t>
    </r>
    <r>
      <rPr>
        <b/>
        <sz val="14"/>
        <color theme="1"/>
        <rFont val="Arial"/>
        <family val="2"/>
        <charset val="238"/>
      </rPr>
      <t>02 04P</t>
    </r>
  </si>
  <si>
    <r>
      <t xml:space="preserve">Poražený na                     </t>
    </r>
    <r>
      <rPr>
        <b/>
        <sz val="14"/>
        <color theme="1"/>
        <rFont val="Arial"/>
        <family val="2"/>
        <charset val="238"/>
      </rPr>
      <t>01 02P</t>
    </r>
  </si>
  <si>
    <r>
      <rPr>
        <b/>
        <sz val="14"/>
        <color theme="1"/>
        <rFont val="Arial"/>
        <family val="2"/>
        <charset val="238"/>
      </rPr>
      <t xml:space="preserve">01 02P                 </t>
    </r>
    <r>
      <rPr>
        <sz val="14"/>
        <color theme="1"/>
        <rFont val="Arial"/>
        <family val="2"/>
        <charset val="238"/>
      </rPr>
      <t>Poražený 9. místo</t>
    </r>
  </si>
  <si>
    <r>
      <rPr>
        <b/>
        <sz val="14"/>
        <color theme="1"/>
        <rFont val="Arial"/>
        <family val="2"/>
        <charset val="238"/>
      </rPr>
      <t xml:space="preserve">01 03P                 </t>
    </r>
    <r>
      <rPr>
        <sz val="14"/>
        <color theme="1"/>
        <rFont val="Arial"/>
        <family val="2"/>
        <charset val="238"/>
      </rPr>
      <t>Poražený 7. místo</t>
    </r>
  </si>
  <si>
    <r>
      <rPr>
        <b/>
        <sz val="14"/>
        <color theme="1"/>
        <rFont val="Arial"/>
        <family val="2"/>
        <charset val="238"/>
      </rPr>
      <t xml:space="preserve">01 04P                 </t>
    </r>
    <r>
      <rPr>
        <sz val="14"/>
        <color theme="1"/>
        <rFont val="Arial"/>
        <family val="2"/>
        <charset val="238"/>
      </rPr>
      <t>Poražený 5. místo</t>
    </r>
  </si>
  <si>
    <r>
      <rPr>
        <b/>
        <sz val="14"/>
        <color theme="1"/>
        <rFont val="Arial"/>
        <family val="2"/>
        <charset val="238"/>
      </rPr>
      <t xml:space="preserve">01 06P                 </t>
    </r>
    <r>
      <rPr>
        <sz val="14"/>
        <color theme="1"/>
        <rFont val="Arial"/>
        <family val="2"/>
        <charset val="238"/>
      </rPr>
      <t>Poražený 3. místo</t>
    </r>
  </si>
  <si>
    <r>
      <rPr>
        <b/>
        <sz val="14"/>
        <color theme="1"/>
        <rFont val="Arial"/>
        <family val="2"/>
        <charset val="238"/>
      </rPr>
      <t xml:space="preserve">02 02P                 </t>
    </r>
    <r>
      <rPr>
        <sz val="14"/>
        <color theme="1"/>
        <rFont val="Arial"/>
        <family val="2"/>
        <charset val="238"/>
      </rPr>
      <t>Poražený 9. místo</t>
    </r>
  </si>
  <si>
    <r>
      <rPr>
        <b/>
        <sz val="14"/>
        <color theme="1"/>
        <rFont val="Arial"/>
        <family val="2"/>
        <charset val="238"/>
      </rPr>
      <t xml:space="preserve">01 05P                           </t>
    </r>
    <r>
      <rPr>
        <sz val="14"/>
        <color theme="1"/>
        <rFont val="Arial"/>
        <family val="2"/>
        <charset val="238"/>
      </rPr>
      <t>Poražený 4. místo</t>
    </r>
  </si>
  <si>
    <r>
      <rPr>
        <b/>
        <sz val="14"/>
        <color theme="1"/>
        <rFont val="Arial"/>
        <family val="2"/>
        <charset val="238"/>
      </rPr>
      <t xml:space="preserve">03 02P                 </t>
    </r>
    <r>
      <rPr>
        <sz val="14"/>
        <color theme="1"/>
        <rFont val="Arial"/>
        <family val="2"/>
        <charset val="238"/>
      </rPr>
      <t>Poražený 9. místo</t>
    </r>
  </si>
  <si>
    <r>
      <rPr>
        <b/>
        <sz val="14"/>
        <color theme="1"/>
        <rFont val="Arial"/>
        <family val="2"/>
        <charset val="238"/>
      </rPr>
      <t xml:space="preserve">02 04P                  </t>
    </r>
    <r>
      <rPr>
        <sz val="14"/>
        <color theme="1"/>
        <rFont val="Arial"/>
        <family val="2"/>
        <charset val="238"/>
      </rPr>
      <t>Poražený 5. místo</t>
    </r>
  </si>
  <si>
    <r>
      <rPr>
        <b/>
        <sz val="14"/>
        <color theme="1"/>
        <rFont val="Arial"/>
        <family val="2"/>
        <charset val="238"/>
      </rPr>
      <t xml:space="preserve">02 03P                 </t>
    </r>
    <r>
      <rPr>
        <sz val="14"/>
        <color theme="1"/>
        <rFont val="Arial"/>
        <family val="2"/>
        <charset val="238"/>
      </rPr>
      <t>Poražený 7. místo</t>
    </r>
  </si>
  <si>
    <r>
      <rPr>
        <b/>
        <sz val="14"/>
        <color theme="1"/>
        <rFont val="Arial"/>
        <family val="2"/>
        <charset val="238"/>
      </rPr>
      <t xml:space="preserve">04 02P                 </t>
    </r>
    <r>
      <rPr>
        <sz val="14"/>
        <color theme="1"/>
        <rFont val="Arial"/>
        <family val="2"/>
        <charset val="238"/>
      </rPr>
      <t>Poražený 9. místo</t>
    </r>
  </si>
  <si>
    <t xml:space="preserve">    ČESKÉ VYSOKÉ UČENÍ TECHNICKÉ V PRAZE, FAKULTA ELEKTROTECHNICKÁ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</si>
  <si>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</si>
  <si>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</si>
  <si>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</si>
  <si>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</si>
  <si>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</si>
  <si>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</si>
  <si>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</si>
  <si>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</si>
  <si>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</si>
  <si>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</si>
  <si>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</si>
  <si>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</si>
  <si>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</si>
  <si>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</si>
  <si>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</si>
  <si>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</si>
  <si>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</si>
  <si>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</si>
  <si>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</si>
  <si>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</si>
  <si>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</si>
  <si>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</si>
  <si>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</si>
  <si>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</si>
  <si>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</si>
  <si>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</si>
  <si>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</si>
  <si>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</si>
  <si>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</si>
  <si>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</si>
  <si>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</si>
  <si>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Počet bodů 3. jízda</t>
  </si>
  <si>
    <t>ROBOSOUTĚŽ 2024 PRO STŘEDOŠKOLSKÉ TÝMY - 4. KOLO (22.11.2024)</t>
  </si>
  <si>
    <t>ROBOSOUTĚŽ 2024 PRO SŠ - 4. KOLO</t>
  </si>
  <si>
    <t>VÍTĚZ 4. KOLA 
ROBOSOUTĚŽE 2024 PRO SŠ</t>
  </si>
  <si>
    <t>Chci domu</t>
  </si>
  <si>
    <t>HA!pozdě</t>
  </si>
  <si>
    <t>R0B0TR0N</t>
  </si>
  <si>
    <t>AligátorLikvidátor</t>
  </si>
  <si>
    <t>Ozzáci</t>
  </si>
  <si>
    <t>Ferenc Perenc</t>
  </si>
  <si>
    <t>TOMY</t>
  </si>
  <si>
    <t>SAKO - Frenštát</t>
  </si>
  <si>
    <t>sigma bomba - Frenštát</t>
  </si>
  <si>
    <t>Vymyslíme to zítra</t>
  </si>
  <si>
    <t>Postavili jsme to včera</t>
  </si>
  <si>
    <t>Hradečtí baráčníci 1</t>
  </si>
  <si>
    <t>Hradečtí baráčníci 2</t>
  </si>
  <si>
    <t>Hobos</t>
  </si>
  <si>
    <t>Žlutá vesta taky cesta</t>
  </si>
  <si>
    <t>TrashRoboKočky</t>
  </si>
  <si>
    <t>Paulinhovky</t>
  </si>
  <si>
    <t>Mezera</t>
  </si>
  <si>
    <t>Kapitán Ponožka</t>
  </si>
  <si>
    <t>GymBL</t>
  </si>
  <si>
    <t>PDF</t>
  </si>
  <si>
    <t>Gymstr 9.O</t>
  </si>
  <si>
    <t>Prestižní Karel</t>
  </si>
  <si>
    <t>Párek v rohlíku s obojím</t>
  </si>
  <si>
    <t>I minus bod je bod</t>
  </si>
  <si>
    <t>Růžové bonbónky</t>
  </si>
  <si>
    <t>Fialové bonbónky</t>
  </si>
  <si>
    <t>Team STV</t>
  </si>
  <si>
    <t>TeKluŠ</t>
  </si>
  <si>
    <t>IVE</t>
  </si>
  <si>
    <t>[NIKDO] z Temu</t>
  </si>
  <si>
    <t>Aligator</t>
  </si>
  <si>
    <t>Bros.</t>
  </si>
  <si>
    <t>Br3</t>
  </si>
  <si>
    <t>PBIS 1</t>
  </si>
  <si>
    <t>PBIS 2</t>
  </si>
  <si>
    <r>
      <rPr>
        <b/>
        <sz val="16"/>
        <color theme="0"/>
        <rFont val="Arial"/>
        <family val="2"/>
        <charset val="238"/>
      </rPr>
      <t xml:space="preserve">🦆🤝🍺 </t>
    </r>
    <r>
      <rPr>
        <b/>
        <sz val="16"/>
        <color theme="1"/>
        <rFont val="Arial"/>
        <family val="2"/>
        <charset val="238"/>
      </rPr>
      <t>Kachna pivo business</t>
    </r>
  </si>
  <si>
    <t>Bylo nás tři</t>
  </si>
  <si>
    <t>MAFI(M)A</t>
  </si>
  <si>
    <t>RIZZ</t>
  </si>
  <si>
    <t>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</si>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</sst>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36"/>
      <color rgb="FF0000FF"/>
      <name val="Arial"/>
      <family val="2"/>
      <charset val="238"/>
    </font>
    <font>
      <b/>
      <sz val="28"/>
      <name val="Arial"/>
      <family val="2"/>
      <charset val="238"/>
    </font>
    <font>
      <b/>
      <sz val="28"/>
      <color rgb="FF0000FF"/>
      <name val="Arial"/>
      <family val="2"/>
      <charset val="238"/>
    </font>
    <font>
      <b/>
      <sz val="26"/>
      <name val="Arial"/>
      <family val="2"/>
      <charset val="238"/>
    </font>
    <font>
      <b/>
      <sz val="48"/>
      <color rgb="FF0000FF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sz val="14"/>
      <color rgb="FF99FF99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48"/>
      <color rgb="FF0000FF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/>
      <right style="thin">
        <color auto="1"/>
      </right>
      <top/>
      <bottom/>
      <diagonal style="thin">
        <color auto="1"/>
      </diagonal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Fill="1"/>
    <xf numFmtId="0" fontId="6" fillId="0" borderId="0" xfId="0" applyFont="1"/>
    <xf numFmtId="0" fontId="7" fillId="0" borderId="0" xfId="0" applyFont="1" applyFill="1"/>
    <xf numFmtId="0" fontId="7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9" fillId="0" borderId="0" xfId="0" applyFont="1" applyAlignment="1"/>
    <xf numFmtId="0" fontId="11" fillId="0" borderId="0" xfId="0" applyFont="1" applyFill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/>
    <xf numFmtId="0" fontId="11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wrapText="1"/>
    </xf>
    <xf numFmtId="0" fontId="10" fillId="0" borderId="0" xfId="0" applyFont="1" applyFill="1" applyBorder="1"/>
    <xf numFmtId="0" fontId="10" fillId="0" borderId="0" xfId="0" applyFont="1"/>
    <xf numFmtId="0" fontId="10" fillId="0" borderId="0" xfId="0" applyFont="1" applyFill="1"/>
    <xf numFmtId="0" fontId="10" fillId="2" borderId="18" xfId="0" applyFont="1" applyFill="1" applyBorder="1"/>
    <xf numFmtId="0" fontId="11" fillId="0" borderId="16" xfId="0" applyFont="1" applyFill="1" applyBorder="1"/>
    <xf numFmtId="0" fontId="11" fillId="0" borderId="7" xfId="0" applyFont="1" applyFill="1" applyBorder="1"/>
    <xf numFmtId="0" fontId="11" fillId="0" borderId="6" xfId="0" applyFont="1" applyFill="1" applyBorder="1"/>
    <xf numFmtId="0" fontId="11" fillId="0" borderId="18" xfId="0" applyFont="1" applyFill="1" applyBorder="1" applyAlignment="1">
      <alignment horizontal="center" vertical="center"/>
    </xf>
    <xf numFmtId="0" fontId="11" fillId="0" borderId="8" xfId="0" applyFont="1" applyFill="1" applyBorder="1"/>
    <xf numFmtId="0" fontId="15" fillId="0" borderId="0" xfId="0" applyFont="1" applyFill="1"/>
    <xf numFmtId="0" fontId="13" fillId="0" borderId="0" xfId="0" applyFont="1" applyFill="1"/>
    <xf numFmtId="0" fontId="11" fillId="0" borderId="2" xfId="0" applyFont="1" applyFill="1" applyBorder="1"/>
    <xf numFmtId="0" fontId="14" fillId="0" borderId="0" xfId="0" applyFont="1" applyFill="1"/>
    <xf numFmtId="0" fontId="13" fillId="0" borderId="0" xfId="0" applyFont="1" applyFill="1" applyBorder="1"/>
    <xf numFmtId="0" fontId="13" fillId="0" borderId="2" xfId="0" applyFont="1" applyFill="1" applyBorder="1"/>
    <xf numFmtId="0" fontId="11" fillId="0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2" borderId="9" xfId="0" applyFont="1" applyFill="1" applyBorder="1"/>
    <xf numFmtId="0" fontId="10" fillId="2" borderId="1" xfId="0" applyFont="1" applyFill="1" applyBorder="1"/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 vertical="center"/>
    </xf>
    <xf numFmtId="0" fontId="10" fillId="0" borderId="15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1" fillId="0" borderId="15" xfId="0" applyFont="1" applyFill="1" applyBorder="1"/>
    <xf numFmtId="0" fontId="10" fillId="0" borderId="12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2" xfId="0" applyFont="1" applyFill="1" applyBorder="1" applyAlignment="1"/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1" xfId="0" quotePrefix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center"/>
    </xf>
    <xf numFmtId="16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/>
    <xf numFmtId="0" fontId="18" fillId="0" borderId="1" xfId="0" applyFont="1" applyFill="1" applyBorder="1"/>
    <xf numFmtId="0" fontId="18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1" fillId="0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0" fillId="0" borderId="11" xfId="0" quotePrefix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DDDDDD"/>
      <color rgb="FFFFFFCC"/>
      <color rgb="FFC0C0C0"/>
      <color rgb="FFB2B2B2"/>
      <color rgb="FFFF33CC"/>
      <color rgb="FF99FF99"/>
      <color rgb="FF00FFFF"/>
      <color rgb="FFFF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tiff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wmf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1.png"/><Relationship Id="rId7" Type="http://schemas.openxmlformats.org/officeDocument/2006/relationships/image" Target="../media/image14.jpeg"/><Relationship Id="rId2" Type="http://schemas.openxmlformats.org/officeDocument/2006/relationships/image" Target="../media/image2.tiff"/><Relationship Id="rId1" Type="http://schemas.openxmlformats.org/officeDocument/2006/relationships/image" Target="../media/image10.jpe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651106</xdr:colOff>
      <xdr:row>27</xdr:row>
      <xdr:rowOff>68781</xdr:rowOff>
    </xdr:from>
    <xdr:to>
      <xdr:col>9</xdr:col>
      <xdr:colOff>434670</xdr:colOff>
      <xdr:row>32</xdr:row>
      <xdr:rowOff>230757</xdr:rowOff>
    </xdr:to>
    <xdr:pic>
      <xdr:nvPicPr>
        <xdr:cNvPr id="18" name="Obrázek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1260" y="7737627"/>
          <a:ext cx="1502948" cy="1480822"/>
        </a:xfrm>
        <a:prstGeom prst="rect">
          <a:avLst/>
        </a:prstGeom>
      </xdr:spPr>
    </xdr:pic>
    <xdr:clientData/>
  </xdr:twoCellAnchor>
  <xdr:twoCellAnchor editAs="oneCell">
    <xdr:from>
      <xdr:col>12</xdr:col>
      <xdr:colOff>340967</xdr:colOff>
      <xdr:row>28</xdr:row>
      <xdr:rowOff>156806</xdr:rowOff>
    </xdr:from>
    <xdr:to>
      <xdr:col>16</xdr:col>
      <xdr:colOff>135129</xdr:colOff>
      <xdr:row>31</xdr:row>
      <xdr:rowOff>263508</xdr:rowOff>
    </xdr:to>
    <xdr:pic>
      <xdr:nvPicPr>
        <xdr:cNvPr id="20" name="Obrázek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91275" y="8089421"/>
          <a:ext cx="2216931" cy="898010"/>
        </a:xfrm>
        <a:prstGeom prst="rect">
          <a:avLst/>
        </a:prstGeom>
      </xdr:spPr>
    </xdr:pic>
    <xdr:clientData/>
  </xdr:twoCellAnchor>
  <xdr:twoCellAnchor editAs="oneCell">
    <xdr:from>
      <xdr:col>9</xdr:col>
      <xdr:colOff>1091829</xdr:colOff>
      <xdr:row>26</xdr:row>
      <xdr:rowOff>211878</xdr:rowOff>
    </xdr:from>
    <xdr:to>
      <xdr:col>11</xdr:col>
      <xdr:colOff>349847</xdr:colOff>
      <xdr:row>32</xdr:row>
      <xdr:rowOff>182187</xdr:rowOff>
    </xdr:to>
    <xdr:pic>
      <xdr:nvPicPr>
        <xdr:cNvPr id="21" name="Obrázek 2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367" y="7616955"/>
          <a:ext cx="1583095" cy="1552924"/>
        </a:xfrm>
        <a:prstGeom prst="rect">
          <a:avLst/>
        </a:prstGeom>
      </xdr:spPr>
    </xdr:pic>
    <xdr:clientData/>
  </xdr:twoCellAnchor>
  <xdr:twoCellAnchor editAs="oneCell">
    <xdr:from>
      <xdr:col>10</xdr:col>
      <xdr:colOff>50204</xdr:colOff>
      <xdr:row>22</xdr:row>
      <xdr:rowOff>249785</xdr:rowOff>
    </xdr:from>
    <xdr:to>
      <xdr:col>15</xdr:col>
      <xdr:colOff>440345</xdr:colOff>
      <xdr:row>25</xdr:row>
      <xdr:rowOff>174546</xdr:rowOff>
    </xdr:to>
    <xdr:pic>
      <xdr:nvPicPr>
        <xdr:cNvPr id="22" name="Obrázek 2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9127" y="6599785"/>
          <a:ext cx="3418603" cy="716069"/>
        </a:xfrm>
        <a:prstGeom prst="rect">
          <a:avLst/>
        </a:prstGeom>
      </xdr:spPr>
    </xdr:pic>
    <xdr:clientData/>
  </xdr:twoCellAnchor>
  <xdr:twoCellAnchor editAs="oneCell">
    <xdr:from>
      <xdr:col>10</xdr:col>
      <xdr:colOff>83377</xdr:colOff>
      <xdr:row>19</xdr:row>
      <xdr:rowOff>208124</xdr:rowOff>
    </xdr:from>
    <xdr:to>
      <xdr:col>15</xdr:col>
      <xdr:colOff>505785</xdr:colOff>
      <xdr:row>22</xdr:row>
      <xdr:rowOff>109589</xdr:rowOff>
    </xdr:to>
    <xdr:pic>
      <xdr:nvPicPr>
        <xdr:cNvPr id="24" name="Obrázek 2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2300" y="5766816"/>
          <a:ext cx="3450870" cy="692773"/>
        </a:xfrm>
        <a:prstGeom prst="rect">
          <a:avLst/>
        </a:prstGeom>
      </xdr:spPr>
    </xdr:pic>
    <xdr:clientData/>
  </xdr:twoCellAnchor>
  <xdr:twoCellAnchor editAs="oneCell">
    <xdr:from>
      <xdr:col>8</xdr:col>
      <xdr:colOff>46809</xdr:colOff>
      <xdr:row>20</xdr:row>
      <xdr:rowOff>248969</xdr:rowOff>
    </xdr:from>
    <xdr:to>
      <xdr:col>10</xdr:col>
      <xdr:colOff>86236</xdr:colOff>
      <xdr:row>25</xdr:row>
      <xdr:rowOff>35065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6963" y="6071431"/>
          <a:ext cx="3478196" cy="1104942"/>
        </a:xfrm>
        <a:prstGeom prst="rect">
          <a:avLst/>
        </a:prstGeom>
      </xdr:spPr>
    </xdr:pic>
    <xdr:clientData/>
  </xdr:twoCellAnchor>
  <xdr:twoCellAnchor editAs="oneCell">
    <xdr:from>
      <xdr:col>8</xdr:col>
      <xdr:colOff>384938</xdr:colOff>
      <xdr:row>3</xdr:row>
      <xdr:rowOff>270988</xdr:rowOff>
    </xdr:from>
    <xdr:to>
      <xdr:col>15</xdr:col>
      <xdr:colOff>555535</xdr:colOff>
      <xdr:row>10</xdr:row>
      <xdr:rowOff>70429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5092" y="1365142"/>
          <a:ext cx="6637828" cy="1890056"/>
        </a:xfrm>
        <a:prstGeom prst="rect">
          <a:avLst/>
        </a:prstGeom>
      </xdr:spPr>
    </xdr:pic>
    <xdr:clientData/>
  </xdr:twoCellAnchor>
  <xdr:twoCellAnchor editAs="oneCell">
    <xdr:from>
      <xdr:col>8</xdr:col>
      <xdr:colOff>333740</xdr:colOff>
      <xdr:row>36</xdr:row>
      <xdr:rowOff>52236</xdr:rowOff>
    </xdr:from>
    <xdr:to>
      <xdr:col>15</xdr:col>
      <xdr:colOff>504337</xdr:colOff>
      <xdr:row>43</xdr:row>
      <xdr:rowOff>117344</xdr:rowOff>
    </xdr:to>
    <xdr:pic>
      <xdr:nvPicPr>
        <xdr:cNvPr id="23" name="Obrázek 2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3894" y="10095005"/>
          <a:ext cx="6637828" cy="1891954"/>
        </a:xfrm>
        <a:prstGeom prst="rect">
          <a:avLst/>
        </a:prstGeom>
      </xdr:spPr>
    </xdr:pic>
    <xdr:clientData/>
  </xdr:twoCellAnchor>
  <xdr:twoCellAnchor editAs="oneCell">
    <xdr:from>
      <xdr:col>8</xdr:col>
      <xdr:colOff>949524</xdr:colOff>
      <xdr:row>10</xdr:row>
      <xdr:rowOff>110927</xdr:rowOff>
    </xdr:from>
    <xdr:to>
      <xdr:col>14</xdr:col>
      <xdr:colOff>138791</xdr:colOff>
      <xdr:row>18</xdr:row>
      <xdr:rowOff>149026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9678" y="3295696"/>
          <a:ext cx="5050805" cy="2148253"/>
        </a:xfrm>
        <a:prstGeom prst="rect">
          <a:avLst/>
        </a:prstGeom>
      </xdr:spPr>
    </xdr:pic>
    <xdr:clientData/>
  </xdr:twoCellAnchor>
  <xdr:twoCellAnchor editAs="oneCell">
    <xdr:from>
      <xdr:col>8</xdr:col>
      <xdr:colOff>900545</xdr:colOff>
      <xdr:row>44</xdr:row>
      <xdr:rowOff>27709</xdr:rowOff>
    </xdr:from>
    <xdr:to>
      <xdr:col>14</xdr:col>
      <xdr:colOff>89812</xdr:colOff>
      <xdr:row>52</xdr:row>
      <xdr:rowOff>65808</xdr:rowOff>
    </xdr:to>
    <xdr:pic>
      <xdr:nvPicPr>
        <xdr:cNvPr id="14" name="Obrázek 1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3236" y="12136582"/>
          <a:ext cx="5008176" cy="2143990"/>
        </a:xfrm>
        <a:prstGeom prst="rect">
          <a:avLst/>
        </a:prstGeom>
      </xdr:spPr>
    </xdr:pic>
    <xdr:clientData/>
  </xdr:twoCellAnchor>
  <xdr:twoCellAnchor editAs="oneCell">
    <xdr:from>
      <xdr:col>2</xdr:col>
      <xdr:colOff>14004</xdr:colOff>
      <xdr:row>24</xdr:row>
      <xdr:rowOff>48824</xdr:rowOff>
    </xdr:from>
    <xdr:to>
      <xdr:col>2</xdr:col>
      <xdr:colOff>564743</xdr:colOff>
      <xdr:row>24</xdr:row>
      <xdr:rowOff>228998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6664" y="6990590"/>
          <a:ext cx="550739" cy="180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12970</xdr:colOff>
      <xdr:row>33</xdr:row>
      <xdr:rowOff>159013</xdr:rowOff>
    </xdr:from>
    <xdr:to>
      <xdr:col>26</xdr:col>
      <xdr:colOff>466328</xdr:colOff>
      <xdr:row>43</xdr:row>
      <xdr:rowOff>108527</xdr:rowOff>
    </xdr:to>
    <xdr:pic>
      <xdr:nvPicPr>
        <xdr:cNvPr id="18" name="Obrázek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0515" y="7086286"/>
          <a:ext cx="1700268" cy="1773696"/>
        </a:xfrm>
        <a:prstGeom prst="rect">
          <a:avLst/>
        </a:prstGeom>
      </xdr:spPr>
    </xdr:pic>
    <xdr:clientData/>
  </xdr:twoCellAnchor>
  <xdr:twoCellAnchor editAs="oneCell">
    <xdr:from>
      <xdr:col>23</xdr:col>
      <xdr:colOff>571850</xdr:colOff>
      <xdr:row>48</xdr:row>
      <xdr:rowOff>10514</xdr:rowOff>
    </xdr:from>
    <xdr:to>
      <xdr:col>27</xdr:col>
      <xdr:colOff>337128</xdr:colOff>
      <xdr:row>52</xdr:row>
      <xdr:rowOff>194691</xdr:rowOff>
    </xdr:to>
    <xdr:pic>
      <xdr:nvPicPr>
        <xdr:cNvPr id="22" name="Obrázek 2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55941" y="9593241"/>
          <a:ext cx="2259096" cy="946177"/>
        </a:xfrm>
        <a:prstGeom prst="rect">
          <a:avLst/>
        </a:prstGeom>
      </xdr:spPr>
    </xdr:pic>
    <xdr:clientData/>
  </xdr:twoCellAnchor>
  <xdr:twoCellAnchor editAs="oneCell">
    <xdr:from>
      <xdr:col>21</xdr:col>
      <xdr:colOff>189428</xdr:colOff>
      <xdr:row>44</xdr:row>
      <xdr:rowOff>48467</xdr:rowOff>
    </xdr:from>
    <xdr:to>
      <xdr:col>21</xdr:col>
      <xdr:colOff>1851891</xdr:colOff>
      <xdr:row>53</xdr:row>
      <xdr:rowOff>69444</xdr:rowOff>
    </xdr:to>
    <xdr:pic>
      <xdr:nvPicPr>
        <xdr:cNvPr id="23" name="Obrázek 2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14337" y="9030831"/>
          <a:ext cx="1662463" cy="1614249"/>
        </a:xfrm>
        <a:prstGeom prst="rect">
          <a:avLst/>
        </a:prstGeom>
      </xdr:spPr>
    </xdr:pic>
    <xdr:clientData/>
  </xdr:twoCellAnchor>
  <xdr:twoCellAnchor editAs="oneCell">
    <xdr:from>
      <xdr:col>15</xdr:col>
      <xdr:colOff>625229</xdr:colOff>
      <xdr:row>48</xdr:row>
      <xdr:rowOff>106195</xdr:rowOff>
    </xdr:from>
    <xdr:to>
      <xdr:col>18</xdr:col>
      <xdr:colOff>1803098</xdr:colOff>
      <xdr:row>52</xdr:row>
      <xdr:rowOff>122057</xdr:rowOff>
    </xdr:to>
    <xdr:pic>
      <xdr:nvPicPr>
        <xdr:cNvPr id="25" name="Obrázek 2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5411" y="9688922"/>
          <a:ext cx="3879505" cy="777862"/>
        </a:xfrm>
        <a:prstGeom prst="rect">
          <a:avLst/>
        </a:prstGeom>
      </xdr:spPr>
    </xdr:pic>
    <xdr:clientData/>
  </xdr:twoCellAnchor>
  <xdr:twoCellAnchor editAs="oneCell">
    <xdr:from>
      <xdr:col>15</xdr:col>
      <xdr:colOff>333611</xdr:colOff>
      <xdr:row>8</xdr:row>
      <xdr:rowOff>122771</xdr:rowOff>
    </xdr:from>
    <xdr:to>
      <xdr:col>18</xdr:col>
      <xdr:colOff>1831108</xdr:colOff>
      <xdr:row>13</xdr:row>
      <xdr:rowOff>69274</xdr:rowOff>
    </xdr:to>
    <xdr:pic>
      <xdr:nvPicPr>
        <xdr:cNvPr id="32" name="Obrázek 3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3793" y="2570407"/>
          <a:ext cx="4199133" cy="777776"/>
        </a:xfrm>
        <a:prstGeom prst="rect">
          <a:avLst/>
        </a:prstGeom>
      </xdr:spPr>
    </xdr:pic>
    <xdr:clientData/>
  </xdr:twoCellAnchor>
  <xdr:twoCellAnchor editAs="oneCell">
    <xdr:from>
      <xdr:col>21</xdr:col>
      <xdr:colOff>1768663</xdr:colOff>
      <xdr:row>25</xdr:row>
      <xdr:rowOff>142544</xdr:rowOff>
    </xdr:from>
    <xdr:to>
      <xdr:col>28</xdr:col>
      <xdr:colOff>465700</xdr:colOff>
      <xdr:row>33</xdr:row>
      <xdr:rowOff>11831</xdr:rowOff>
    </xdr:to>
    <xdr:pic>
      <xdr:nvPicPr>
        <xdr:cNvPr id="12" name="Obrázek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93572" y="5545817"/>
          <a:ext cx="4273492" cy="1393287"/>
        </a:xfrm>
        <a:prstGeom prst="rect">
          <a:avLst/>
        </a:prstGeom>
      </xdr:spPr>
    </xdr:pic>
    <xdr:clientData/>
  </xdr:twoCellAnchor>
  <xdr:twoCellAnchor editAs="oneCell">
    <xdr:from>
      <xdr:col>18</xdr:col>
      <xdr:colOff>1699490</xdr:colOff>
      <xdr:row>0</xdr:row>
      <xdr:rowOff>146174</xdr:rowOff>
    </xdr:from>
    <xdr:to>
      <xdr:col>28</xdr:col>
      <xdr:colOff>376682</xdr:colOff>
      <xdr:row>5</xdr:row>
      <xdr:rowOff>134834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95054" y="146174"/>
          <a:ext cx="6657410" cy="1900587"/>
        </a:xfrm>
        <a:prstGeom prst="rect">
          <a:avLst/>
        </a:prstGeom>
      </xdr:spPr>
    </xdr:pic>
    <xdr:clientData/>
  </xdr:twoCellAnchor>
  <xdr:twoCellAnchor editAs="oneCell">
    <xdr:from>
      <xdr:col>19</xdr:col>
      <xdr:colOff>92363</xdr:colOff>
      <xdr:row>7</xdr:row>
      <xdr:rowOff>27709</xdr:rowOff>
    </xdr:from>
    <xdr:to>
      <xdr:col>27</xdr:col>
      <xdr:colOff>150090</xdr:colOff>
      <xdr:row>20</xdr:row>
      <xdr:rowOff>72557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1545" y="2244436"/>
          <a:ext cx="5576454" cy="2400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showGridLines="0" showRowColHeaders="0" zoomScale="65" zoomScaleNormal="65" workbookViewId="0">
      <pane ySplit="3" topLeftCell="A4" activePane="bottomLeft" state="frozen"/>
      <selection pane="bottomLeft" activeCell="H9" sqref="H9"/>
    </sheetView>
  </sheetViews>
  <sheetFormatPr defaultRowHeight="14.5" x14ac:dyDescent="0.35"/>
  <cols>
    <col min="1" max="1" width="5.54296875" customWidth="1"/>
    <col min="2" max="2" width="15.54296875" bestFit="1" customWidth="1"/>
    <col min="3" max="3" width="39.453125" customWidth="1"/>
    <col min="4" max="5" width="18.453125" customWidth="1"/>
    <col min="6" max="6" width="17.90625" customWidth="1"/>
    <col min="7" max="7" width="22.453125" customWidth="1"/>
    <col min="8" max="8" width="19.54296875" customWidth="1"/>
    <col min="9" max="10" width="24.54296875" customWidth="1"/>
  </cols>
  <sheetData>
    <row r="1" spans="1:26" ht="45" customHeight="1" x14ac:dyDescent="0.9">
      <c r="A1" s="67" t="s">
        <v>109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5" x14ac:dyDescent="0.7">
      <c r="A2" s="66" t="s">
        <v>76</v>
      </c>
      <c r="B2" s="66"/>
      <c r="C2" s="66"/>
      <c r="D2" s="66"/>
      <c r="E2" s="66"/>
      <c r="F2" s="66"/>
      <c r="G2" s="66"/>
      <c r="H2" s="66"/>
      <c r="I2" s="66"/>
      <c r="J2" s="6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5.15" customHeight="1" x14ac:dyDescent="0.35"/>
    <row r="4" spans="1:26" ht="41.25" customHeight="1" x14ac:dyDescent="0.4">
      <c r="B4" s="58" t="s">
        <v>2</v>
      </c>
      <c r="C4" s="58" t="s">
        <v>3</v>
      </c>
      <c r="D4" s="62" t="s">
        <v>4</v>
      </c>
      <c r="E4" s="62" t="s">
        <v>5</v>
      </c>
      <c r="F4" s="62" t="s">
        <v>108</v>
      </c>
      <c r="G4" s="62" t="s">
        <v>1</v>
      </c>
      <c r="H4" s="58" t="s">
        <v>6</v>
      </c>
    </row>
    <row r="5" spans="1:26" ht="21" customHeight="1" x14ac:dyDescent="0.4">
      <c r="B5" s="58" t="s">
        <v>7</v>
      </c>
      <c r="C5" s="63" t="s">
        <v>112</v>
      </c>
      <c r="D5" s="59">
        <v>0</v>
      </c>
      <c r="E5" s="59">
        <v>0</v>
      </c>
      <c r="F5" s="59">
        <v>48</v>
      </c>
      <c r="G5" s="59">
        <f t="shared" ref="G5:G12" si="0">IF((LEN(D5)+LEN(F5)+LEN(E5))=0,"-",D5+E5+F5)</f>
        <v>48</v>
      </c>
      <c r="H5" s="59">
        <v>11</v>
      </c>
    </row>
    <row r="6" spans="1:26" ht="21" customHeight="1" x14ac:dyDescent="0.4">
      <c r="B6" s="58" t="s">
        <v>8</v>
      </c>
      <c r="C6" s="63" t="s">
        <v>113</v>
      </c>
      <c r="D6" s="59">
        <v>168</v>
      </c>
      <c r="E6" s="59">
        <v>138</v>
      </c>
      <c r="F6" s="59">
        <v>88</v>
      </c>
      <c r="G6" s="59">
        <f t="shared" si="0"/>
        <v>394</v>
      </c>
      <c r="H6" s="59">
        <f t="shared" ref="H5:H64" si="1">IF(G6&lt;&gt;"-",RANK(G6,$G$5:$G$64,0),"-")</f>
        <v>2</v>
      </c>
    </row>
    <row r="7" spans="1:26" ht="20" x14ac:dyDescent="0.4">
      <c r="B7" s="58" t="s">
        <v>9</v>
      </c>
      <c r="C7" s="63" t="s">
        <v>114</v>
      </c>
      <c r="D7" s="59">
        <v>0</v>
      </c>
      <c r="E7" s="59">
        <v>28</v>
      </c>
      <c r="F7" s="59">
        <v>18</v>
      </c>
      <c r="G7" s="59">
        <f t="shared" si="0"/>
        <v>46</v>
      </c>
      <c r="H7" s="59">
        <f t="shared" si="1"/>
        <v>12</v>
      </c>
    </row>
    <row r="8" spans="1:26" ht="21" customHeight="1" x14ac:dyDescent="0.4">
      <c r="B8" s="58" t="s">
        <v>10</v>
      </c>
      <c r="C8" s="63" t="s">
        <v>115</v>
      </c>
      <c r="D8" s="59">
        <v>0</v>
      </c>
      <c r="E8" s="59">
        <v>18</v>
      </c>
      <c r="F8" s="59">
        <v>0</v>
      </c>
      <c r="G8" s="59">
        <f t="shared" si="0"/>
        <v>18</v>
      </c>
      <c r="H8" s="59">
        <v>16</v>
      </c>
    </row>
    <row r="9" spans="1:26" ht="21" customHeight="1" x14ac:dyDescent="0.4">
      <c r="B9" s="58" t="s">
        <v>11</v>
      </c>
      <c r="C9" s="63" t="s">
        <v>116</v>
      </c>
      <c r="D9" s="59">
        <v>0</v>
      </c>
      <c r="E9" s="59">
        <v>0</v>
      </c>
      <c r="F9" s="59">
        <v>0</v>
      </c>
      <c r="G9" s="59">
        <f t="shared" si="0"/>
        <v>0</v>
      </c>
      <c r="H9" s="59">
        <f t="shared" si="1"/>
        <v>21</v>
      </c>
    </row>
    <row r="10" spans="1:26" ht="21" customHeight="1" x14ac:dyDescent="0.4">
      <c r="B10" s="58" t="s">
        <v>12</v>
      </c>
      <c r="C10" s="63" t="s">
        <v>117</v>
      </c>
      <c r="D10" s="59">
        <v>0</v>
      </c>
      <c r="E10" s="59">
        <v>23</v>
      </c>
      <c r="F10" s="59">
        <v>18</v>
      </c>
      <c r="G10" s="59">
        <f t="shared" si="0"/>
        <v>41</v>
      </c>
      <c r="H10" s="59">
        <f t="shared" si="1"/>
        <v>13</v>
      </c>
    </row>
    <row r="11" spans="1:26" ht="21" customHeight="1" x14ac:dyDescent="0.4">
      <c r="B11" s="58" t="s">
        <v>13</v>
      </c>
      <c r="C11" s="63" t="s">
        <v>118</v>
      </c>
      <c r="D11" s="59">
        <v>0</v>
      </c>
      <c r="E11" s="59">
        <v>0</v>
      </c>
      <c r="F11" s="59">
        <v>0</v>
      </c>
      <c r="G11" s="59">
        <f t="shared" si="0"/>
        <v>0</v>
      </c>
      <c r="H11" s="59">
        <f t="shared" si="1"/>
        <v>21</v>
      </c>
    </row>
    <row r="12" spans="1:26" ht="21" customHeight="1" x14ac:dyDescent="0.4">
      <c r="B12" s="58" t="s">
        <v>14</v>
      </c>
      <c r="C12" s="63" t="s">
        <v>119</v>
      </c>
      <c r="D12" s="59">
        <v>0</v>
      </c>
      <c r="E12" s="59">
        <v>0</v>
      </c>
      <c r="F12" s="59">
        <v>0</v>
      </c>
      <c r="G12" s="59">
        <f t="shared" si="0"/>
        <v>0</v>
      </c>
      <c r="H12" s="59">
        <f t="shared" si="1"/>
        <v>21</v>
      </c>
    </row>
    <row r="13" spans="1:26" ht="21" customHeight="1" x14ac:dyDescent="0.4">
      <c r="B13" s="58" t="s">
        <v>15</v>
      </c>
      <c r="C13" s="63" t="s">
        <v>120</v>
      </c>
      <c r="D13" s="59">
        <v>0</v>
      </c>
      <c r="E13" s="59">
        <v>0</v>
      </c>
      <c r="F13" s="59">
        <v>0</v>
      </c>
      <c r="G13" s="59">
        <f t="shared" ref="G13:G64" si="2">IF((LEN(D13)+LEN(F13)+LEN(E13))=0,"-",D13+E13+F13)</f>
        <v>0</v>
      </c>
      <c r="H13" s="59">
        <f t="shared" si="1"/>
        <v>21</v>
      </c>
    </row>
    <row r="14" spans="1:26" ht="21" customHeight="1" x14ac:dyDescent="0.4">
      <c r="B14" s="58" t="s">
        <v>16</v>
      </c>
      <c r="C14" s="63" t="s">
        <v>121</v>
      </c>
      <c r="D14" s="59">
        <v>0</v>
      </c>
      <c r="E14" s="59">
        <v>0</v>
      </c>
      <c r="F14" s="59">
        <v>0</v>
      </c>
      <c r="G14" s="59">
        <f t="shared" si="2"/>
        <v>0</v>
      </c>
      <c r="H14" s="59">
        <f t="shared" si="1"/>
        <v>21</v>
      </c>
    </row>
    <row r="15" spans="1:26" ht="21" customHeight="1" x14ac:dyDescent="0.4">
      <c r="B15" s="58" t="s">
        <v>17</v>
      </c>
      <c r="C15" s="65" t="s">
        <v>122</v>
      </c>
      <c r="D15" s="59">
        <v>0</v>
      </c>
      <c r="E15" s="59">
        <v>0</v>
      </c>
      <c r="F15" s="59">
        <v>0</v>
      </c>
      <c r="G15" s="59">
        <f t="shared" si="2"/>
        <v>0</v>
      </c>
      <c r="H15" s="59">
        <f t="shared" si="1"/>
        <v>21</v>
      </c>
    </row>
    <row r="16" spans="1:26" ht="21" customHeight="1" x14ac:dyDescent="0.4">
      <c r="B16" s="58" t="s">
        <v>18</v>
      </c>
      <c r="C16" s="63" t="s">
        <v>123</v>
      </c>
      <c r="D16" s="59">
        <v>119</v>
      </c>
      <c r="E16" s="59">
        <v>70</v>
      </c>
      <c r="F16" s="59">
        <v>88</v>
      </c>
      <c r="G16" s="59">
        <f t="shared" si="2"/>
        <v>277</v>
      </c>
      <c r="H16" s="59">
        <f t="shared" si="1"/>
        <v>3</v>
      </c>
    </row>
    <row r="17" spans="2:8" ht="21" customHeight="1" x14ac:dyDescent="0.4">
      <c r="B17" s="58" t="s">
        <v>19</v>
      </c>
      <c r="C17" s="63" t="s">
        <v>124</v>
      </c>
      <c r="D17" s="59">
        <v>62</v>
      </c>
      <c r="E17" s="59">
        <v>103</v>
      </c>
      <c r="F17" s="59">
        <v>56</v>
      </c>
      <c r="G17" s="59">
        <f t="shared" si="2"/>
        <v>221</v>
      </c>
      <c r="H17" s="59">
        <f t="shared" si="1"/>
        <v>7</v>
      </c>
    </row>
    <row r="18" spans="2:8" ht="21" customHeight="1" x14ac:dyDescent="0.4">
      <c r="B18" s="58" t="s">
        <v>20</v>
      </c>
      <c r="C18" s="63" t="s">
        <v>125</v>
      </c>
      <c r="D18" s="59">
        <v>0</v>
      </c>
      <c r="E18" s="59">
        <v>0</v>
      </c>
      <c r="F18" s="59">
        <v>0</v>
      </c>
      <c r="G18" s="59">
        <f t="shared" si="2"/>
        <v>0</v>
      </c>
      <c r="H18" s="59">
        <f t="shared" si="1"/>
        <v>21</v>
      </c>
    </row>
    <row r="19" spans="2:8" ht="21" customHeight="1" x14ac:dyDescent="0.4">
      <c r="B19" s="58" t="s">
        <v>21</v>
      </c>
      <c r="C19" s="63" t="s">
        <v>126</v>
      </c>
      <c r="D19" s="59">
        <v>0</v>
      </c>
      <c r="E19" s="59">
        <v>18</v>
      </c>
      <c r="F19" s="59">
        <v>0</v>
      </c>
      <c r="G19" s="59">
        <f t="shared" si="2"/>
        <v>18</v>
      </c>
      <c r="H19" s="59">
        <f t="shared" si="1"/>
        <v>15</v>
      </c>
    </row>
    <row r="20" spans="2:8" ht="21" customHeight="1" x14ac:dyDescent="0.4">
      <c r="B20" s="58" t="s">
        <v>22</v>
      </c>
      <c r="C20" s="63" t="s">
        <v>127</v>
      </c>
      <c r="D20" s="59">
        <v>0</v>
      </c>
      <c r="E20" s="59">
        <v>0</v>
      </c>
      <c r="F20" s="59">
        <v>0</v>
      </c>
      <c r="G20" s="59">
        <f t="shared" si="2"/>
        <v>0</v>
      </c>
      <c r="H20" s="59">
        <f t="shared" si="1"/>
        <v>21</v>
      </c>
    </row>
    <row r="21" spans="2:8" ht="21" customHeight="1" x14ac:dyDescent="0.4">
      <c r="B21" s="58" t="s">
        <v>23</v>
      </c>
      <c r="C21" s="63" t="s">
        <v>128</v>
      </c>
      <c r="D21" s="59">
        <v>0</v>
      </c>
      <c r="E21" s="59">
        <v>0</v>
      </c>
      <c r="F21" s="59">
        <v>0</v>
      </c>
      <c r="G21" s="59">
        <f t="shared" si="2"/>
        <v>0</v>
      </c>
      <c r="H21" s="59">
        <f t="shared" si="1"/>
        <v>21</v>
      </c>
    </row>
    <row r="22" spans="2:8" ht="21" customHeight="1" x14ac:dyDescent="0.4">
      <c r="B22" s="58" t="s">
        <v>24</v>
      </c>
      <c r="C22" s="63" t="s">
        <v>129</v>
      </c>
      <c r="D22" s="59">
        <v>3</v>
      </c>
      <c r="E22" s="59">
        <v>0</v>
      </c>
      <c r="F22" s="59">
        <v>0</v>
      </c>
      <c r="G22" s="59">
        <f t="shared" si="2"/>
        <v>3</v>
      </c>
      <c r="H22" s="59">
        <f t="shared" si="1"/>
        <v>19</v>
      </c>
    </row>
    <row r="23" spans="2:8" ht="21" customHeight="1" x14ac:dyDescent="0.4">
      <c r="B23" s="58" t="s">
        <v>25</v>
      </c>
      <c r="C23" s="63" t="s">
        <v>130</v>
      </c>
      <c r="D23" s="59">
        <v>0</v>
      </c>
      <c r="E23" s="59">
        <v>0</v>
      </c>
      <c r="F23" s="59">
        <v>0</v>
      </c>
      <c r="G23" s="59">
        <f t="shared" si="2"/>
        <v>0</v>
      </c>
      <c r="H23" s="59">
        <f t="shared" si="1"/>
        <v>21</v>
      </c>
    </row>
    <row r="24" spans="2:8" ht="21" customHeight="1" x14ac:dyDescent="0.4">
      <c r="B24" s="58" t="s">
        <v>26</v>
      </c>
      <c r="C24" s="63" t="s">
        <v>131</v>
      </c>
      <c r="D24" s="59">
        <v>0</v>
      </c>
      <c r="E24" s="59">
        <v>0</v>
      </c>
      <c r="F24" s="59">
        <v>0</v>
      </c>
      <c r="G24" s="59">
        <f t="shared" si="2"/>
        <v>0</v>
      </c>
      <c r="H24" s="59">
        <f t="shared" si="1"/>
        <v>21</v>
      </c>
    </row>
    <row r="25" spans="2:8" ht="21" customHeight="1" x14ac:dyDescent="0.4">
      <c r="B25" s="58" t="s">
        <v>27</v>
      </c>
      <c r="C25" s="63" t="s">
        <v>148</v>
      </c>
      <c r="D25" s="59">
        <v>124</v>
      </c>
      <c r="E25" s="59">
        <v>114</v>
      </c>
      <c r="F25" s="59">
        <v>0</v>
      </c>
      <c r="G25" s="59">
        <f t="shared" si="2"/>
        <v>238</v>
      </c>
      <c r="H25" s="59">
        <f t="shared" si="1"/>
        <v>5</v>
      </c>
    </row>
    <row r="26" spans="2:8" ht="21" customHeight="1" x14ac:dyDescent="0.4">
      <c r="B26" s="58" t="s">
        <v>28</v>
      </c>
      <c r="C26" s="63" t="s">
        <v>132</v>
      </c>
      <c r="D26" s="59">
        <v>118</v>
      </c>
      <c r="E26" s="59">
        <v>168</v>
      </c>
      <c r="F26" s="59">
        <v>168</v>
      </c>
      <c r="G26" s="59">
        <f t="shared" si="2"/>
        <v>454</v>
      </c>
      <c r="H26" s="59">
        <f t="shared" si="1"/>
        <v>1</v>
      </c>
    </row>
    <row r="27" spans="2:8" ht="21" customHeight="1" x14ac:dyDescent="0.4">
      <c r="B27" s="58" t="s">
        <v>29</v>
      </c>
      <c r="C27" s="63" t="s">
        <v>133</v>
      </c>
      <c r="D27" s="59">
        <v>0</v>
      </c>
      <c r="E27" s="59">
        <v>0</v>
      </c>
      <c r="F27" s="59">
        <v>0</v>
      </c>
      <c r="G27" s="59">
        <f t="shared" si="2"/>
        <v>0</v>
      </c>
      <c r="H27" s="59">
        <f t="shared" si="1"/>
        <v>21</v>
      </c>
    </row>
    <row r="28" spans="2:8" ht="21" customHeight="1" x14ac:dyDescent="0.4">
      <c r="B28" s="58" t="s">
        <v>30</v>
      </c>
      <c r="C28" s="63" t="s">
        <v>151</v>
      </c>
      <c r="D28" s="59">
        <v>0</v>
      </c>
      <c r="E28" s="59">
        <v>0</v>
      </c>
      <c r="F28" s="59">
        <v>0</v>
      </c>
      <c r="G28" s="59">
        <f t="shared" si="2"/>
        <v>0</v>
      </c>
      <c r="H28" s="59">
        <f t="shared" si="1"/>
        <v>21</v>
      </c>
    </row>
    <row r="29" spans="2:8" ht="21" customHeight="1" x14ac:dyDescent="0.4">
      <c r="B29" s="61" t="s">
        <v>31</v>
      </c>
      <c r="C29" s="63" t="s">
        <v>134</v>
      </c>
      <c r="D29" s="59">
        <v>0</v>
      </c>
      <c r="E29" s="59">
        <v>0</v>
      </c>
      <c r="F29" s="59">
        <v>0</v>
      </c>
      <c r="G29" s="59">
        <f t="shared" si="2"/>
        <v>0</v>
      </c>
      <c r="H29" s="59">
        <f t="shared" si="1"/>
        <v>21</v>
      </c>
    </row>
    <row r="30" spans="2:8" ht="21" customHeight="1" x14ac:dyDescent="0.4">
      <c r="B30" s="58" t="s">
        <v>32</v>
      </c>
      <c r="C30" s="63" t="s">
        <v>135</v>
      </c>
      <c r="D30" s="59">
        <v>0</v>
      </c>
      <c r="E30" s="59">
        <v>48</v>
      </c>
      <c r="F30" s="59">
        <v>0</v>
      </c>
      <c r="G30" s="59">
        <f t="shared" si="2"/>
        <v>48</v>
      </c>
      <c r="H30" s="59">
        <f t="shared" si="1"/>
        <v>10</v>
      </c>
    </row>
    <row r="31" spans="2:8" ht="21" customHeight="1" x14ac:dyDescent="0.4">
      <c r="B31" s="58" t="s">
        <v>33</v>
      </c>
      <c r="C31" s="63" t="s">
        <v>136</v>
      </c>
      <c r="D31" s="59">
        <v>0</v>
      </c>
      <c r="E31" s="59">
        <v>0</v>
      </c>
      <c r="F31" s="59">
        <v>8</v>
      </c>
      <c r="G31" s="59">
        <f t="shared" si="2"/>
        <v>8</v>
      </c>
      <c r="H31" s="59">
        <f t="shared" si="1"/>
        <v>17</v>
      </c>
    </row>
    <row r="32" spans="2:8" ht="21" customHeight="1" x14ac:dyDescent="0.4">
      <c r="B32" s="58" t="s">
        <v>34</v>
      </c>
      <c r="C32" s="63" t="s">
        <v>137</v>
      </c>
      <c r="D32" s="59">
        <v>78</v>
      </c>
      <c r="E32" s="59">
        <v>38</v>
      </c>
      <c r="F32" s="59">
        <v>158</v>
      </c>
      <c r="G32" s="59">
        <f t="shared" si="2"/>
        <v>274</v>
      </c>
      <c r="H32" s="59">
        <f t="shared" si="1"/>
        <v>4</v>
      </c>
    </row>
    <row r="33" spans="2:8" ht="21" customHeight="1" x14ac:dyDescent="0.4">
      <c r="B33" s="58" t="s">
        <v>35</v>
      </c>
      <c r="C33" s="63" t="s">
        <v>138</v>
      </c>
      <c r="D33" s="59">
        <v>0</v>
      </c>
      <c r="E33" s="59">
        <v>0</v>
      </c>
      <c r="F33" s="59">
        <v>0</v>
      </c>
      <c r="G33" s="59">
        <f t="shared" si="2"/>
        <v>0</v>
      </c>
      <c r="H33" s="59">
        <f t="shared" si="1"/>
        <v>21</v>
      </c>
    </row>
    <row r="34" spans="2:8" ht="21" customHeight="1" x14ac:dyDescent="0.4">
      <c r="B34" s="58" t="s">
        <v>77</v>
      </c>
      <c r="C34" s="63" t="s">
        <v>139</v>
      </c>
      <c r="D34" s="59">
        <v>88</v>
      </c>
      <c r="E34" s="59">
        <v>68</v>
      </c>
      <c r="F34" s="59">
        <v>78</v>
      </c>
      <c r="G34" s="59">
        <f t="shared" si="2"/>
        <v>234</v>
      </c>
      <c r="H34" s="59">
        <f t="shared" si="1"/>
        <v>6</v>
      </c>
    </row>
    <row r="35" spans="2:8" ht="21" customHeight="1" x14ac:dyDescent="0.4">
      <c r="B35" s="58" t="s">
        <v>78</v>
      </c>
      <c r="C35" s="63" t="s">
        <v>140</v>
      </c>
      <c r="D35" s="59">
        <v>0</v>
      </c>
      <c r="E35" s="59">
        <v>0</v>
      </c>
      <c r="F35" s="59">
        <v>0</v>
      </c>
      <c r="G35" s="59">
        <f t="shared" si="2"/>
        <v>0</v>
      </c>
      <c r="H35" s="59">
        <f t="shared" si="1"/>
        <v>21</v>
      </c>
    </row>
    <row r="36" spans="2:8" ht="21" customHeight="1" x14ac:dyDescent="0.4">
      <c r="B36" s="58" t="s">
        <v>79</v>
      </c>
      <c r="C36" s="63" t="s">
        <v>141</v>
      </c>
      <c r="D36" s="59">
        <v>0</v>
      </c>
      <c r="E36" s="59">
        <v>0</v>
      </c>
      <c r="F36" s="59">
        <v>0</v>
      </c>
      <c r="G36" s="59">
        <f t="shared" si="2"/>
        <v>0</v>
      </c>
      <c r="H36" s="59">
        <f t="shared" si="1"/>
        <v>21</v>
      </c>
    </row>
    <row r="37" spans="2:8" ht="20" x14ac:dyDescent="0.4">
      <c r="B37" s="58" t="s">
        <v>80</v>
      </c>
      <c r="C37" s="63" t="s">
        <v>142</v>
      </c>
      <c r="D37" s="59">
        <v>0</v>
      </c>
      <c r="E37" s="59">
        <v>98</v>
      </c>
      <c r="F37" s="59">
        <v>53</v>
      </c>
      <c r="G37" s="59">
        <f t="shared" si="2"/>
        <v>151</v>
      </c>
      <c r="H37" s="59">
        <f t="shared" si="1"/>
        <v>8</v>
      </c>
    </row>
    <row r="38" spans="2:8" ht="21" customHeight="1" x14ac:dyDescent="0.4">
      <c r="B38" s="58" t="s">
        <v>81</v>
      </c>
      <c r="C38" s="63" t="s">
        <v>143</v>
      </c>
      <c r="D38" s="59">
        <v>0</v>
      </c>
      <c r="E38" s="59">
        <v>3</v>
      </c>
      <c r="F38" s="59">
        <v>0</v>
      </c>
      <c r="G38" s="59">
        <f t="shared" si="2"/>
        <v>3</v>
      </c>
      <c r="H38" s="59">
        <f t="shared" si="1"/>
        <v>19</v>
      </c>
    </row>
    <row r="39" spans="2:8" ht="21" customHeight="1" x14ac:dyDescent="0.4">
      <c r="B39" s="58" t="s">
        <v>82</v>
      </c>
      <c r="C39" s="63" t="s">
        <v>149</v>
      </c>
      <c r="D39" s="59">
        <v>28</v>
      </c>
      <c r="E39" s="59">
        <v>28</v>
      </c>
      <c r="F39" s="59">
        <v>0</v>
      </c>
      <c r="G39" s="59">
        <f t="shared" si="2"/>
        <v>56</v>
      </c>
      <c r="H39" s="59">
        <f t="shared" si="1"/>
        <v>9</v>
      </c>
    </row>
    <row r="40" spans="2:8" ht="20" x14ac:dyDescent="0.4">
      <c r="B40" s="58" t="s">
        <v>83</v>
      </c>
      <c r="C40" s="63" t="s">
        <v>150</v>
      </c>
      <c r="D40" s="59">
        <v>0</v>
      </c>
      <c r="E40" s="59">
        <v>0</v>
      </c>
      <c r="F40" s="59">
        <v>0</v>
      </c>
      <c r="G40" s="59">
        <f t="shared" si="2"/>
        <v>0</v>
      </c>
      <c r="H40" s="59">
        <f t="shared" si="1"/>
        <v>21</v>
      </c>
    </row>
    <row r="41" spans="2:8" ht="21" customHeight="1" x14ac:dyDescent="0.4">
      <c r="B41" s="58" t="s">
        <v>84</v>
      </c>
      <c r="C41" s="63" t="s">
        <v>144</v>
      </c>
      <c r="D41" s="59">
        <v>8</v>
      </c>
      <c r="E41" s="59">
        <v>0</v>
      </c>
      <c r="F41" s="59">
        <v>0</v>
      </c>
      <c r="G41" s="59">
        <f t="shared" si="2"/>
        <v>8</v>
      </c>
      <c r="H41" s="59">
        <f t="shared" si="1"/>
        <v>17</v>
      </c>
    </row>
    <row r="42" spans="2:8" ht="21" customHeight="1" x14ac:dyDescent="0.4">
      <c r="B42" s="58" t="s">
        <v>85</v>
      </c>
      <c r="C42" s="63" t="s">
        <v>145</v>
      </c>
      <c r="D42" s="59">
        <v>0</v>
      </c>
      <c r="E42" s="59">
        <v>28</v>
      </c>
      <c r="F42" s="59">
        <v>0</v>
      </c>
      <c r="G42" s="59">
        <f t="shared" si="2"/>
        <v>28</v>
      </c>
      <c r="H42" s="59">
        <f t="shared" si="1"/>
        <v>14</v>
      </c>
    </row>
    <row r="43" spans="2:8" ht="21" customHeight="1" x14ac:dyDescent="0.4">
      <c r="B43" s="58" t="s">
        <v>86</v>
      </c>
      <c r="C43" s="64" t="s">
        <v>146</v>
      </c>
      <c r="D43" s="59">
        <v>0</v>
      </c>
      <c r="E43" s="59">
        <v>0</v>
      </c>
      <c r="F43" s="59">
        <v>0</v>
      </c>
      <c r="G43" s="59">
        <f t="shared" si="2"/>
        <v>0</v>
      </c>
      <c r="H43" s="59">
        <f t="shared" si="1"/>
        <v>21</v>
      </c>
    </row>
    <row r="44" spans="2:8" ht="21" customHeight="1" x14ac:dyDescent="0.4">
      <c r="B44" s="58" t="s">
        <v>87</v>
      </c>
      <c r="C44" s="64" t="s">
        <v>147</v>
      </c>
      <c r="D44" s="59">
        <v>0</v>
      </c>
      <c r="E44" s="59">
        <v>0</v>
      </c>
      <c r="F44" s="59">
        <v>0</v>
      </c>
      <c r="G44" s="59">
        <f t="shared" si="2"/>
        <v>0</v>
      </c>
      <c r="H44" s="59">
        <f t="shared" si="1"/>
        <v>21</v>
      </c>
    </row>
    <row r="45" spans="2:8" ht="20" x14ac:dyDescent="0.4">
      <c r="B45" s="58" t="s">
        <v>88</v>
      </c>
      <c r="C45" s="64"/>
      <c r="D45" s="59"/>
      <c r="E45" s="59"/>
      <c r="F45" s="59"/>
      <c r="G45" s="59" t="str">
        <f t="shared" si="2"/>
        <v>-</v>
      </c>
      <c r="H45" s="59" t="str">
        <f t="shared" si="1"/>
        <v>-</v>
      </c>
    </row>
    <row r="46" spans="2:8" ht="20" x14ac:dyDescent="0.4">
      <c r="B46" s="58" t="s">
        <v>89</v>
      </c>
      <c r="C46" s="64"/>
      <c r="D46" s="59"/>
      <c r="E46" s="59"/>
      <c r="F46" s="59"/>
      <c r="G46" s="59" t="str">
        <f t="shared" si="2"/>
        <v>-</v>
      </c>
      <c r="H46" s="59" t="str">
        <f t="shared" si="1"/>
        <v>-</v>
      </c>
    </row>
    <row r="47" spans="2:8" ht="20" x14ac:dyDescent="0.4">
      <c r="B47" s="58" t="s">
        <v>90</v>
      </c>
      <c r="C47" s="64"/>
      <c r="D47" s="59"/>
      <c r="E47" s="59"/>
      <c r="F47" s="59"/>
      <c r="G47" s="59" t="str">
        <f t="shared" si="2"/>
        <v>-</v>
      </c>
      <c r="H47" s="59" t="str">
        <f t="shared" si="1"/>
        <v>-</v>
      </c>
    </row>
    <row r="48" spans="2:8" ht="20" x14ac:dyDescent="0.4">
      <c r="B48" s="58" t="s">
        <v>91</v>
      </c>
      <c r="C48" s="64"/>
      <c r="D48" s="59"/>
      <c r="E48" s="59"/>
      <c r="F48" s="59"/>
      <c r="G48" s="59" t="str">
        <f t="shared" si="2"/>
        <v>-</v>
      </c>
      <c r="H48" s="59" t="str">
        <f t="shared" si="1"/>
        <v>-</v>
      </c>
    </row>
    <row r="49" spans="2:8" ht="20" x14ac:dyDescent="0.4">
      <c r="B49" s="58" t="s">
        <v>92</v>
      </c>
      <c r="C49" s="63"/>
      <c r="D49" s="59"/>
      <c r="E49" s="59"/>
      <c r="F49" s="59"/>
      <c r="G49" s="59" t="str">
        <f t="shared" si="2"/>
        <v>-</v>
      </c>
      <c r="H49" s="59" t="str">
        <f t="shared" si="1"/>
        <v>-</v>
      </c>
    </row>
    <row r="50" spans="2:8" ht="20" x14ac:dyDescent="0.4">
      <c r="B50" s="58" t="s">
        <v>93</v>
      </c>
      <c r="C50" s="63"/>
      <c r="D50" s="59"/>
      <c r="E50" s="59"/>
      <c r="F50" s="59"/>
      <c r="G50" s="59" t="str">
        <f t="shared" si="2"/>
        <v>-</v>
      </c>
      <c r="H50" s="59" t="str">
        <f t="shared" si="1"/>
        <v>-</v>
      </c>
    </row>
    <row r="51" spans="2:8" ht="20" x14ac:dyDescent="0.4">
      <c r="B51" s="58" t="s">
        <v>94</v>
      </c>
      <c r="C51" s="63"/>
      <c r="D51" s="59"/>
      <c r="E51" s="59"/>
      <c r="F51" s="59"/>
      <c r="G51" s="59" t="str">
        <f t="shared" si="2"/>
        <v>-</v>
      </c>
      <c r="H51" s="59" t="str">
        <f t="shared" si="1"/>
        <v>-</v>
      </c>
    </row>
    <row r="52" spans="2:8" ht="20" x14ac:dyDescent="0.4">
      <c r="B52" s="58" t="s">
        <v>95</v>
      </c>
      <c r="C52" s="60"/>
      <c r="D52" s="59"/>
      <c r="E52" s="59"/>
      <c r="F52" s="59"/>
      <c r="G52" s="59" t="str">
        <f t="shared" si="2"/>
        <v>-</v>
      </c>
      <c r="H52" s="59" t="str">
        <f t="shared" si="1"/>
        <v>-</v>
      </c>
    </row>
    <row r="53" spans="2:8" ht="20" x14ac:dyDescent="0.4">
      <c r="B53" s="58" t="s">
        <v>96</v>
      </c>
      <c r="C53" s="60"/>
      <c r="D53" s="59"/>
      <c r="E53" s="59"/>
      <c r="F53" s="59"/>
      <c r="G53" s="59" t="str">
        <f t="shared" si="2"/>
        <v>-</v>
      </c>
      <c r="H53" s="59" t="str">
        <f t="shared" si="1"/>
        <v>-</v>
      </c>
    </row>
    <row r="54" spans="2:8" ht="20" x14ac:dyDescent="0.4">
      <c r="B54" s="58" t="s">
        <v>97</v>
      </c>
      <c r="C54" s="60"/>
      <c r="D54" s="59"/>
      <c r="E54" s="59"/>
      <c r="F54" s="59"/>
      <c r="G54" s="59" t="str">
        <f t="shared" si="2"/>
        <v>-</v>
      </c>
      <c r="H54" s="59" t="str">
        <f t="shared" si="1"/>
        <v>-</v>
      </c>
    </row>
    <row r="55" spans="2:8" ht="20" x14ac:dyDescent="0.4">
      <c r="B55" s="58" t="s">
        <v>98</v>
      </c>
      <c r="C55" s="60"/>
      <c r="D55" s="59"/>
      <c r="E55" s="59"/>
      <c r="F55" s="59"/>
      <c r="G55" s="59" t="str">
        <f t="shared" si="2"/>
        <v>-</v>
      </c>
      <c r="H55" s="59" t="str">
        <f t="shared" si="1"/>
        <v>-</v>
      </c>
    </row>
    <row r="56" spans="2:8" ht="20" x14ac:dyDescent="0.4">
      <c r="B56" s="58" t="s">
        <v>99</v>
      </c>
      <c r="C56" s="60"/>
      <c r="D56" s="59"/>
      <c r="E56" s="59"/>
      <c r="F56" s="59"/>
      <c r="G56" s="59" t="str">
        <f t="shared" si="2"/>
        <v>-</v>
      </c>
      <c r="H56" s="59" t="str">
        <f t="shared" si="1"/>
        <v>-</v>
      </c>
    </row>
    <row r="57" spans="2:8" ht="20" x14ac:dyDescent="0.4">
      <c r="B57" s="58" t="s">
        <v>100</v>
      </c>
      <c r="C57" s="60"/>
      <c r="D57" s="59"/>
      <c r="E57" s="59"/>
      <c r="F57" s="59"/>
      <c r="G57" s="59" t="str">
        <f t="shared" si="2"/>
        <v>-</v>
      </c>
      <c r="H57" s="59" t="str">
        <f t="shared" si="1"/>
        <v>-</v>
      </c>
    </row>
    <row r="58" spans="2:8" ht="20" x14ac:dyDescent="0.4">
      <c r="B58" s="58" t="s">
        <v>101</v>
      </c>
      <c r="C58" s="60"/>
      <c r="D58" s="59"/>
      <c r="E58" s="59"/>
      <c r="F58" s="59"/>
      <c r="G58" s="59" t="str">
        <f t="shared" si="2"/>
        <v>-</v>
      </c>
      <c r="H58" s="59" t="str">
        <f t="shared" si="1"/>
        <v>-</v>
      </c>
    </row>
    <row r="59" spans="2:8" ht="20" x14ac:dyDescent="0.4">
      <c r="B59" s="58" t="s">
        <v>102</v>
      </c>
      <c r="C59" s="60"/>
      <c r="D59" s="59"/>
      <c r="E59" s="59"/>
      <c r="F59" s="59"/>
      <c r="G59" s="59" t="str">
        <f t="shared" si="2"/>
        <v>-</v>
      </c>
      <c r="H59" s="59" t="str">
        <f t="shared" si="1"/>
        <v>-</v>
      </c>
    </row>
    <row r="60" spans="2:8" ht="20" x14ac:dyDescent="0.4">
      <c r="B60" s="58" t="s">
        <v>103</v>
      </c>
      <c r="C60" s="60"/>
      <c r="D60" s="59"/>
      <c r="E60" s="59"/>
      <c r="F60" s="59"/>
      <c r="G60" s="59" t="str">
        <f t="shared" si="2"/>
        <v>-</v>
      </c>
      <c r="H60" s="59" t="str">
        <f t="shared" si="1"/>
        <v>-</v>
      </c>
    </row>
    <row r="61" spans="2:8" ht="20" x14ac:dyDescent="0.4">
      <c r="B61" s="58" t="s">
        <v>104</v>
      </c>
      <c r="C61" s="60"/>
      <c r="D61" s="59"/>
      <c r="E61" s="59"/>
      <c r="F61" s="59"/>
      <c r="G61" s="59" t="str">
        <f t="shared" si="2"/>
        <v>-</v>
      </c>
      <c r="H61" s="59" t="str">
        <f t="shared" si="1"/>
        <v>-</v>
      </c>
    </row>
    <row r="62" spans="2:8" ht="20" x14ac:dyDescent="0.4">
      <c r="B62" s="58" t="s">
        <v>105</v>
      </c>
      <c r="C62" s="60"/>
      <c r="D62" s="59"/>
      <c r="E62" s="59"/>
      <c r="F62" s="59"/>
      <c r="G62" s="59" t="str">
        <f t="shared" si="2"/>
        <v>-</v>
      </c>
      <c r="H62" s="59" t="str">
        <f t="shared" si="1"/>
        <v>-</v>
      </c>
    </row>
    <row r="63" spans="2:8" ht="20" x14ac:dyDescent="0.4">
      <c r="B63" s="58" t="s">
        <v>106</v>
      </c>
      <c r="C63" s="60"/>
      <c r="D63" s="59"/>
      <c r="E63" s="59"/>
      <c r="F63" s="59"/>
      <c r="G63" s="59" t="str">
        <f t="shared" si="2"/>
        <v>-</v>
      </c>
      <c r="H63" s="59" t="str">
        <f t="shared" si="1"/>
        <v>-</v>
      </c>
    </row>
    <row r="64" spans="2:8" ht="20" x14ac:dyDescent="0.4">
      <c r="B64" s="58" t="s">
        <v>107</v>
      </c>
      <c r="C64" s="60"/>
      <c r="D64" s="59"/>
      <c r="E64" s="59"/>
      <c r="F64" s="59"/>
      <c r="G64" s="59" t="str">
        <f t="shared" si="2"/>
        <v>-</v>
      </c>
      <c r="H64" s="59" t="str">
        <f t="shared" si="1"/>
        <v>-</v>
      </c>
    </row>
  </sheetData>
  <mergeCells count="2">
    <mergeCell ref="A2:J2"/>
    <mergeCell ref="A1:P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7"/>
  <sheetViews>
    <sheetView showGridLines="0" showRowColHeaders="0" tabSelected="1" zoomScale="55" zoomScaleNormal="55" workbookViewId="0">
      <selection activeCell="Q18" sqref="Q18"/>
    </sheetView>
  </sheetViews>
  <sheetFormatPr defaultColWidth="8.90625" defaultRowHeight="18" x14ac:dyDescent="0.4"/>
  <cols>
    <col min="1" max="1" width="5.54296875" style="6" customWidth="1"/>
    <col min="2" max="3" width="4.54296875" style="6" customWidth="1"/>
    <col min="4" max="4" width="25.54296875" style="6" customWidth="1"/>
    <col min="5" max="5" width="3.54296875" style="4" bestFit="1" customWidth="1"/>
    <col min="6" max="6" width="4.54296875" style="6" customWidth="1"/>
    <col min="7" max="7" width="25.54296875" style="6" customWidth="1"/>
    <col min="8" max="8" width="3.54296875" style="4" bestFit="1" customWidth="1"/>
    <col min="9" max="9" width="4.54296875" style="6" customWidth="1"/>
    <col min="10" max="10" width="25.54296875" style="6" customWidth="1"/>
    <col min="11" max="11" width="3.54296875" style="4" bestFit="1" customWidth="1"/>
    <col min="12" max="12" width="4.54296875" style="6" customWidth="1"/>
    <col min="13" max="13" width="25.54296875" style="6" customWidth="1"/>
    <col min="14" max="14" width="3.54296875" style="4" bestFit="1" customWidth="1"/>
    <col min="15" max="15" width="4.54296875" style="6" customWidth="1"/>
    <col min="16" max="16" width="30.54296875" style="6" customWidth="1"/>
    <col min="17" max="17" width="3.54296875" style="4" bestFit="1" customWidth="1"/>
    <col min="18" max="18" width="4.54296875" style="6" customWidth="1"/>
    <col min="19" max="19" width="28.54296875" style="6" customWidth="1"/>
    <col min="20" max="20" width="3.54296875" style="4" bestFit="1" customWidth="1"/>
    <col min="21" max="21" width="4.54296875" style="6" customWidth="1"/>
    <col min="22" max="22" width="30.54296875" style="6" customWidth="1"/>
    <col min="23" max="23" width="4.54296875" style="6" customWidth="1"/>
    <col min="24" max="16384" width="8.90625" style="6"/>
  </cols>
  <sheetData>
    <row r="1" spans="1:28" ht="60.75" customHeight="1" x14ac:dyDescent="1.2">
      <c r="B1" s="69" t="s">
        <v>110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12"/>
      <c r="W1" s="12"/>
      <c r="X1" s="12"/>
      <c r="Y1" s="12"/>
      <c r="Z1" s="12"/>
    </row>
    <row r="2" spans="1:28" ht="35" x14ac:dyDescent="0.7"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13"/>
      <c r="W2" s="13"/>
      <c r="X2" s="13"/>
      <c r="Y2" s="13"/>
      <c r="Z2" s="13"/>
      <c r="AA2" s="13"/>
    </row>
    <row r="3" spans="1:28" x14ac:dyDescent="0.4">
      <c r="A3" s="17"/>
      <c r="B3" s="17"/>
      <c r="C3" s="17"/>
      <c r="D3" s="17"/>
      <c r="E3" s="21"/>
      <c r="F3" s="17"/>
      <c r="G3" s="17"/>
      <c r="H3" s="21"/>
      <c r="I3" s="17"/>
      <c r="J3" s="17"/>
      <c r="K3" s="21"/>
      <c r="L3" s="17"/>
      <c r="M3" s="17"/>
      <c r="N3" s="21"/>
      <c r="O3" s="17"/>
      <c r="P3" s="17"/>
      <c r="Q3" s="21"/>
      <c r="R3" s="17"/>
      <c r="S3" s="17"/>
      <c r="T3" s="21"/>
      <c r="U3" s="17"/>
      <c r="V3" s="17"/>
      <c r="W3" s="17"/>
    </row>
    <row r="4" spans="1:28" s="4" customFormat="1" x14ac:dyDescent="0.4">
      <c r="A4" s="21"/>
      <c r="B4" s="22"/>
      <c r="C4" s="22"/>
      <c r="D4" s="57"/>
      <c r="E4" s="22"/>
      <c r="F4" s="22"/>
      <c r="G4" s="57" t="s">
        <v>42</v>
      </c>
      <c r="H4" s="57"/>
      <c r="I4" s="22"/>
      <c r="J4" s="57" t="s">
        <v>43</v>
      </c>
      <c r="K4" s="57"/>
      <c r="L4" s="22"/>
      <c r="M4" s="57" t="s">
        <v>44</v>
      </c>
      <c r="N4" s="57"/>
      <c r="O4" s="22"/>
      <c r="P4" s="57" t="s">
        <v>45</v>
      </c>
      <c r="Q4" s="57"/>
      <c r="R4" s="22"/>
      <c r="S4" s="80"/>
      <c r="T4" s="80"/>
      <c r="U4" s="80"/>
      <c r="V4" s="80"/>
      <c r="W4" s="22"/>
      <c r="X4" s="3"/>
      <c r="Y4" s="3"/>
      <c r="Z4" s="3"/>
      <c r="AA4" s="3"/>
      <c r="AB4" s="3"/>
    </row>
    <row r="5" spans="1:28" x14ac:dyDescent="0.4">
      <c r="A5" s="17"/>
      <c r="B5" s="75" t="s">
        <v>46</v>
      </c>
      <c r="C5" s="39">
        <v>1</v>
      </c>
      <c r="D5" s="40" t="str">
        <f>IF('1. KOLO SOUTĚŽE TABULKY'!$H$5=1,'1. KOLO SOUTĚŽE TABULKY'!$C$5,IF('1. KOLO SOUTĚŽE TABULKY'!$H$6=1,'1. KOLO SOUTĚŽE TABULKY'!$C$6,IF('1. KOLO SOUTĚŽE TABULKY'!$H$7=1,'1. KOLO SOUTĚŽE TABULKY'!$C$7,IF('1. KOLO SOUTĚŽE TABULKY'!$H$8=1,'1. KOLO SOUTĚŽE TABULKY'!$C$8,IF('1. KOLO SOUTĚŽE TABULKY'!$H$9=1,'1. KOLO SOUTĚŽE TABULKY'!$C$9,IF('1. KOLO SOUTĚŽE TABULKY'!$H$10=1,'1. KOLO SOUTĚŽE TABULKY'!$C$10,IF('1. KOLO SOUTĚŽE TABULKY'!$H$11=1,'1. KOLO SOUTĚŽE TABULKY'!$C$11,IF('1. KOLO SOUTĚŽE TABULKY'!$H$12=1,'1. KOLO SOUTĚŽE TABULKY'!$C$12,IF('1. KOLO SOUTĚŽE TABULKY'!$H$13=1,'1. KOLO SOUTĚŽE TABULKY'!$C$13,IF('1. KOLO SOUTĚŽE TABULKY'!$H$14=1,'1. KOLO SOUTĚŽE TABULKY'!$C$14,IF('1. KOLO SOUTĚŽE TABULKY'!$H$15=1,'1. KOLO SOUTĚŽE TABULKY'!$C$15,IF('1. KOLO SOUTĚŽE TABULKY'!$H$16=1,'1. KOLO SOUTĚŽE TABULKY'!$C$16,IF('1. KOLO SOUTĚŽE TABULKY'!$H$17=1,'1. KOLO SOUTĚŽE TABULKY'!$C$17,IF('1. KOLO SOUTĚŽE TABULKY'!$H$18=1,'1. KOLO SOUTĚŽE TABULKY'!$C$18,IF('1. KOLO SOUTĚŽE TABULKY'!$H$19=1,'1. KOLO SOUTĚŽE TABULKY'!$C$19,IF('1. KOLO SOUTĚŽE TABULKY'!$H$20=1,'1. KOLO SOUTĚŽE TABULKY'!$C$20,IF('1. KOLO SOUTĚŽE TABULKY'!$H$21=1,'1. KOLO SOUTĚŽE TABULKY'!$C$21,IF('1. KOLO SOUTĚŽE TABULKY'!$H$22=1,'1. KOLO SOUTĚŽE TABULKY'!$C$22,IF('1. KOLO SOUTĚŽE TABULKY'!$H$23=1,'1. KOLO SOUTĚŽE TABULKY'!$C$23,IF('1. KOLO SOUTĚŽE TABULKY'!$H$24=1,'1. KOLO SOUTĚŽE TABULKY'!$C$24,IF('1. KOLO SOUTĚŽE TABULKY'!$H$25=1,'1. KOLO SOUTĚŽE TABULKY'!$C$25,IF('1. KOLO SOUTĚŽE TABULKY'!$H$26=1,'1. KOLO SOUTĚŽE TABULKY'!$C$26,IF('1. KOLO SOUTĚŽE TABULKY'!$H$27=1,'1. KOLO SOUTĚŽE TABULKY'!$C$27,IF('1. KOLO SOUTĚŽE TABULKY'!$H$28=1,'1. KOLO SOUTĚŽE TABULKY'!$C$28,IF('1. KOLO SOUTĚŽE TABULKY'!$H$29=1,'1. KOLO SOUTĚŽE TABULKY'!$C$29,IF('1. KOLO SOUTĚŽE TABULKY'!$H$30=1,'1. KOLO SOUTĚŽE TABULKY'!$C$30,IF('1. KOLO SOUTĚŽE TABULKY'!$H$31=1,'1. KOLO SOUTĚŽE TABULKY'!$C$31,IF('1. KOLO SOUTĚŽE TABULKY'!$H$32=1,'1. KOLO SOUTĚŽE TABULKY'!$C$32,IF('1. KOLO SOUTĚŽE TABULKY'!$H$33=1,'1. KOLO SOUTĚŽE TABULKY'!$C$33,IF('1. KOLO SOUTĚŽE TABULKY'!$H$34=1,'1. KOLO SOUTĚŽE TABULKY'!$C$34,IF('1. KOLO SOUTĚŽE TABULKY'!$H$35=1,'1. KOLO SOUTĚŽE TABULKY'!$C$35,IF('1. KOLO SOUTĚŽE TABULKY'!$H$36=1,'1. KOLO SOUTĚŽE TABULKY'!$C$36,IF('1. KOLO SOUTĚŽE TABULKY'!$H$37=1,'1. KOLO SOUTĚŽE TABULKY'!$C$37,IF('1. KOLO SOUTĚŽE TABULKY'!$H$38=1,'1. KOLO SOUTĚŽE TABULKY'!$C$38,IF('1. KOLO SOUTĚŽE TABULKY'!$H$39=1,'1. KOLO SOUTĚŽE TABULKY'!$C$39,IF('1. KOLO SOUTĚŽE TABULKY'!$H$40=1,'1. KOLO SOUTĚŽE TABULKY'!$C$40,IF('1. KOLO SOUTĚŽE TABULKY'!$H$41=1,'1. KOLO SOUTĚŽE TABULKY'!$C$41,IF('1. KOLO SOUTĚŽE TABULKY'!$H$42=1,'1. KOLO SOUTĚŽE TABULKY'!$C$42,IF('1. KOLO SOUTĚŽE TABULKY'!$H$43=1,'1. KOLO SOUTĚŽE TABULKY'!$C$43,IF('1. KOLO SOUTĚŽE TABULKY'!$H$44=1,'1. KOLO SOUTĚŽE TABULKY'!$C$44,IF('1. KOLO SOUTĚŽE TABULKY'!$H$45=1,'1. KOLO SOUTĚŽE TABULKY'!$C$45,IF('1. KOLO SOUTĚŽE TABULKY'!$H$46=1,'1. KOLO SOUTĚŽE TABULKY'!$C$46,IF('1. KOLO SOUTĚŽE TABULKY'!$H$47=1,'1. KOLO SOUTĚŽE TABULKY'!$C$47,IF('1. KOLO SOUTĚŽE TABULKY'!$H$48=1,'1. KOLO SOUTĚŽE TABULKY'!$C$48,IF('1. KOLO SOUTĚŽE TABULKY'!$H$49=1,'1. KOLO SOUTĚŽE TABULKY'!$C$49,IF('1. KOLO SOUTĚŽE TABULKY'!$H$50=1,'1. KOLO SOUTĚŽE TABULKY'!$C$50,IF('1. KOLO SOUTĚŽE TABULKY'!$H$51=1,'1. KOLO SOUTĚŽE TABULKY'!$C$51,IF('1. KOLO SOUTĚŽE TABULKY'!$H$52=1,'1. KOLO SOUTĚŽE TABULKY'!$C$52,IF('1. KOLO SOUTĚŽE TABULKY'!$H$53=1,'1. KOLO SOUTĚŽE TABULKY'!$C$53,IF('1. KOLO SOUTĚŽE TABULKY'!$H$54=1,'1. KOLO SOUTĚŽE TABULKY'!$C$54,IF('1. KOLO SOUTĚŽE TABULKY'!$H$55=1,'1. KOLO SOUTĚŽE TABULKY'!$C$55,IF('1. KOLO SOUTĚŽE TABULKY'!$H$56=1,'1. KOLO SOUTĚŽE TABULKY'!$C$56,IF('1. KOLO SOUTĚŽE TABULKY'!$H$57=1,'1. KOLO SOUTĚŽE TABULKY'!$C$57,IF('1. KOLO SOUTĚŽE TABULKY'!$H$58=1,'1. KOLO SOUTĚŽE TABULKY'!$C$58,IF('1. KOLO SOUTĚŽE TABULKY'!$H$59=1,'1. KOLO SOUTĚŽE TABULKY'!$C$59,IF('1. KOLO SOUTĚŽE TABULKY'!$H$60=1,'1. KOLO SOUTĚŽE TABULKY'!$C$60,IF('1. KOLO SOUTĚŽE TABULKY'!$H$61=1,'1. KOLO SOUTĚŽE TABULKY'!$C$61,IF('1. KOLO SOUTĚŽE TABULKY'!$H$62=1,'1. KOLO SOUTĚŽE TABULKY'!$C$62,IF('1. KOLO SOUTĚŽE TABULKY'!$H$63=1,'1. KOLO SOUTĚŽE TABULKY'!$C$63,IF('1. KOLO SOUTĚŽE TABULKY'!$H$64=1,'1. KOLO SOUTĚŽE TABULKY'!$C$64,"-"))))))))))))))))))))))))))))))))))))))))))))))))))))))))))))</f>
        <v>PDF</v>
      </c>
      <c r="E5" s="37" t="s">
        <v>152</v>
      </c>
      <c r="F5" s="26"/>
      <c r="G5" s="41" t="str">
        <f>IF(E5="V",D5,IF(E6="V",D6,""))</f>
        <v>PDF</v>
      </c>
      <c r="H5" s="38" t="s">
        <v>152</v>
      </c>
      <c r="I5" s="74"/>
      <c r="J5" s="14"/>
      <c r="K5" s="22"/>
      <c r="L5" s="14"/>
      <c r="M5" s="14"/>
      <c r="N5" s="22"/>
      <c r="O5" s="14"/>
      <c r="P5" s="14"/>
      <c r="Q5" s="22"/>
      <c r="R5" s="14"/>
      <c r="S5" s="14"/>
      <c r="T5" s="22"/>
      <c r="U5" s="14"/>
      <c r="V5" s="14"/>
      <c r="W5" s="14"/>
      <c r="X5" s="5"/>
      <c r="Y5" s="5"/>
      <c r="Z5" s="5"/>
      <c r="AA5" s="5"/>
      <c r="AB5" s="5"/>
    </row>
    <row r="6" spans="1:28" x14ac:dyDescent="0.4">
      <c r="A6" s="17"/>
      <c r="B6" s="76"/>
      <c r="C6" s="39">
        <v>16</v>
      </c>
      <c r="D6" s="42" t="str">
        <f>IF('1. KOLO SOUTĚŽE TABULKY'!$H$5=16,'1. KOLO SOUTĚŽE TABULKY'!$C$5,IF('1. KOLO SOUTĚŽE TABULKY'!$H$6=16,'1. KOLO SOUTĚŽE TABULKY'!$C$6,IF('1. KOLO SOUTĚŽE TABULKY'!$H$7=16,'1. KOLO SOUTĚŽE TABULKY'!$C$7,IF('1. KOLO SOUTĚŽE TABULKY'!$H$8=16,'1. KOLO SOUTĚŽE TABULKY'!$C$8,IF('1. KOLO SOUTĚŽE TABULKY'!$H$9=16,'1. KOLO SOUTĚŽE TABULKY'!$C$9,IF('1. KOLO SOUTĚŽE TABULKY'!$H$10=16,'1. KOLO SOUTĚŽE TABULKY'!$C$10,IF('1. KOLO SOUTĚŽE TABULKY'!$H$11=16,'1. KOLO SOUTĚŽE TABULKY'!$C$11,IF('1. KOLO SOUTĚŽE TABULKY'!$H$12=16,'1. KOLO SOUTĚŽE TABULKY'!$C$12,IF('1. KOLO SOUTĚŽE TABULKY'!$H$13=16,'1. KOLO SOUTĚŽE TABULKY'!$C$13,IF('1. KOLO SOUTĚŽE TABULKY'!$H$14=16,'1. KOLO SOUTĚŽE TABULKY'!$C$14,IF('1. KOLO SOUTĚŽE TABULKY'!$H$15=16,'1. KOLO SOUTĚŽE TABULKY'!$C$15,IF('1. KOLO SOUTĚŽE TABULKY'!$H$16=16,'1. KOLO SOUTĚŽE TABULKY'!$C$16,IF('1. KOLO SOUTĚŽE TABULKY'!$H$17=16,'1. KOLO SOUTĚŽE TABULKY'!$C$17,IF('1. KOLO SOUTĚŽE TABULKY'!$H$18=16,'1. KOLO SOUTĚŽE TABULKY'!$C$18,IF('1. KOLO SOUTĚŽE TABULKY'!$H$19=16,'1. KOLO SOUTĚŽE TABULKY'!$C$19,IF('1. KOLO SOUTĚŽE TABULKY'!$H$20=16,'1. KOLO SOUTĚŽE TABULKY'!$C$20,IF('1. KOLO SOUTĚŽE TABULKY'!$H$21=16,'1. KOLO SOUTĚŽE TABULKY'!$C$21,IF('1. KOLO SOUTĚŽE TABULKY'!$H$22=16,'1. KOLO SOUTĚŽE TABULKY'!$C$22,IF('1. KOLO SOUTĚŽE TABULKY'!$H$23=16,'1. KOLO SOUTĚŽE TABULKY'!$C$23,IF('1. KOLO SOUTĚŽE TABULKY'!$H$24=16,'1. KOLO SOUTĚŽE TABULKY'!$C$24,IF('1. KOLO SOUTĚŽE TABULKY'!$H$25=16,'1. KOLO SOUTĚŽE TABULKY'!$C$25,IF('1. KOLO SOUTĚŽE TABULKY'!$H$26=16,'1. KOLO SOUTĚŽE TABULKY'!$C$26,IF('1. KOLO SOUTĚŽE TABULKY'!$H$27=16,'1. KOLO SOUTĚŽE TABULKY'!$C$27,IF('1. KOLO SOUTĚŽE TABULKY'!$H$28=16,'1. KOLO SOUTĚŽE TABULKY'!$C$28,IF('1. KOLO SOUTĚŽE TABULKY'!$H$29=16,'1. KOLO SOUTĚŽE TABULKY'!$C$29,IF('1. KOLO SOUTĚŽE TABULKY'!$H$30=16,'1. KOLO SOUTĚŽE TABULKY'!$C$30,IF('1. KOLO SOUTĚŽE TABULKY'!$H$31=16,'1. KOLO SOUTĚŽE TABULKY'!$C$31,IF('1. KOLO SOUTĚŽE TABULKY'!$H$32=16,'1. KOLO SOUTĚŽE TABULKY'!$C$32,IF('1. KOLO SOUTĚŽE TABULKY'!$H$33=16,'1. KOLO SOUTĚŽE TABULKY'!$C$33,IF('1. KOLO SOUTĚŽE TABULKY'!$H$34=16,'1. KOLO SOUTĚŽE TABULKY'!$C$34,IF('1. KOLO SOUTĚŽE TABULKY'!$H$35=16,'1. KOLO SOUTĚŽE TABULKY'!$C$35,IF('1. KOLO SOUTĚŽE TABULKY'!$H$36=16,'1. KOLO SOUTĚŽE TABULKY'!$C$36,IF('1. KOLO SOUTĚŽE TABULKY'!$H$37=16,'1. KOLO SOUTĚŽE TABULKY'!$C$37,IF('1. KOLO SOUTĚŽE TABULKY'!$H$38=16,'1. KOLO SOUTĚŽE TABULKY'!$C$38,IF('1. KOLO SOUTĚŽE TABULKY'!$H$39=16,'1. KOLO SOUTĚŽE TABULKY'!$C$39,IF('1. KOLO SOUTĚŽE TABULKY'!$H$40=16,'1. KOLO SOUTĚŽE TABULKY'!$C$40,IF('1. KOLO SOUTĚŽE TABULKY'!$H$41=16,'1. KOLO SOUTĚŽE TABULKY'!$C$41,IF('1. KOLO SOUTĚŽE TABULKY'!$H$42=16,'1. KOLO SOUTĚŽE TABULKY'!$C$42,IF('1. KOLO SOUTĚŽE TABULKY'!$H$43=16,'1. KOLO SOUTĚŽE TABULKY'!$C$43,IF('1. KOLO SOUTĚŽE TABULKY'!$H$44=16,'1. KOLO SOUTĚŽE TABULKY'!$C$44,IF('1. KOLO SOUTĚŽE TABULKY'!$H$45=16,'1. KOLO SOUTĚŽE TABULKY'!$C$45,IF('1. KOLO SOUTĚŽE TABULKY'!$H$46=16,'1. KOLO SOUTĚŽE TABULKY'!$C$46,IF('1. KOLO SOUTĚŽE TABULKY'!$H$47=16,'1. KOLO SOUTĚŽE TABULKY'!$C$47,IF('1. KOLO SOUTĚŽE TABULKY'!$H$48=16,'1. KOLO SOUTĚŽE TABULKY'!$C$48,IF('1. KOLO SOUTĚŽE TABULKY'!$H$49=16,'1. KOLO SOUTĚŽE TABULKY'!$C$49,IF('1. KOLO SOUTĚŽE TABULKY'!$H$50=16,'1. KOLO SOUTĚŽE TABULKY'!$C$50,IF('1. KOLO SOUTĚŽE TABULKY'!$H$51=16,'1. KOLO SOUTĚŽE TABULKY'!$C$51,IF('1. KOLO SOUTĚŽE TABULKY'!$H$52=16,'1. KOLO SOUTĚŽE TABULKY'!$C$52,IF('1. KOLO SOUTĚŽE TABULKY'!$H$53=16,'1. KOLO SOUTĚŽE TABULKY'!$C$53,IF('1. KOLO SOUTĚŽE TABULKY'!$H$54=16,'1. KOLO SOUTĚŽE TABULKY'!$C$54,IF('1. KOLO SOUTĚŽE TABULKY'!$H$55=16,'1. KOLO SOUTĚŽE TABULKY'!$C$55,IF('1. KOLO SOUTĚŽE TABULKY'!$H$56=16,'1. KOLO SOUTĚŽE TABULKY'!$C$56,IF('1. KOLO SOUTĚŽE TABULKY'!$H$57=16,'1. KOLO SOUTĚŽE TABULKY'!$C$57,IF('1. KOLO SOUTĚŽE TABULKY'!$H$58=16,'1. KOLO SOUTĚŽE TABULKY'!$C$58,IF('1. KOLO SOUTĚŽE TABULKY'!$H$59=16,'1. KOLO SOUTĚŽE TABULKY'!$C$59,IF('1. KOLO SOUTĚŽE TABULKY'!$H$60=16,'1. KOLO SOUTĚŽE TABULKY'!$C$60,IF('1. KOLO SOUTĚŽE TABULKY'!$H$61=16,'1. KOLO SOUTĚŽE TABULKY'!$C$61,IF('1. KOLO SOUTĚŽE TABULKY'!$H$62=16,'1. KOLO SOUTĚŽE TABULKY'!$C$62,IF('1. KOLO SOUTĚŽE TABULKY'!$H$63=16,'1. KOLO SOUTĚŽE TABULKY'!$C$63,IF('1. KOLO SOUTĚŽE TABULKY'!$H$64=16,'1. KOLO SOUTĚŽE TABULKY'!$C$64,"-"))))))))))))))))))))))))))))))))))))))))))))))))))))))))))))</f>
        <v>AligátorLikvidátor</v>
      </c>
      <c r="E6" s="37"/>
      <c r="F6" s="25"/>
      <c r="G6" s="71" t="s">
        <v>59</v>
      </c>
      <c r="H6" s="43"/>
      <c r="I6" s="74"/>
      <c r="J6" s="14"/>
      <c r="K6" s="22"/>
      <c r="L6" s="14"/>
      <c r="M6" s="14"/>
      <c r="N6" s="22"/>
      <c r="O6" s="14"/>
      <c r="P6" s="14"/>
      <c r="Q6" s="22"/>
      <c r="R6" s="14"/>
      <c r="S6" s="14"/>
      <c r="T6" s="22"/>
      <c r="U6" s="14"/>
      <c r="V6" s="14"/>
      <c r="W6" s="14"/>
      <c r="X6" s="5"/>
      <c r="Y6" s="5"/>
      <c r="Z6" s="5"/>
      <c r="AA6" s="5"/>
      <c r="AB6" s="5"/>
    </row>
    <row r="7" spans="1:28" ht="5.15" customHeight="1" x14ac:dyDescent="0.4">
      <c r="A7" s="17"/>
      <c r="B7" s="14"/>
      <c r="C7" s="14"/>
      <c r="D7" s="44"/>
      <c r="E7" s="22"/>
      <c r="F7" s="14"/>
      <c r="G7" s="72"/>
      <c r="H7" s="45"/>
      <c r="I7" s="31"/>
      <c r="J7" s="14"/>
      <c r="K7" s="22"/>
      <c r="L7" s="14"/>
      <c r="M7" s="14"/>
      <c r="N7" s="22"/>
      <c r="O7" s="14"/>
      <c r="P7" s="14"/>
      <c r="Q7" s="22"/>
      <c r="R7" s="14"/>
      <c r="S7" s="14"/>
      <c r="T7" s="22"/>
      <c r="U7" s="14"/>
      <c r="V7" s="14"/>
      <c r="W7" s="14"/>
      <c r="X7" s="5"/>
      <c r="Y7" s="5"/>
      <c r="Z7" s="5"/>
      <c r="AA7" s="5"/>
      <c r="AB7" s="5"/>
    </row>
    <row r="8" spans="1:28" x14ac:dyDescent="0.4">
      <c r="A8" s="17"/>
      <c r="B8" s="75" t="s">
        <v>47</v>
      </c>
      <c r="C8" s="39">
        <v>9</v>
      </c>
      <c r="D8" s="40" t="str">
        <f>IF('1. KOLO SOUTĚŽE TABULKY'!$H$5=9,'1. KOLO SOUTĚŽE TABULKY'!$C$5,IF('1. KOLO SOUTĚŽE TABULKY'!$H$6=9,'1. KOLO SOUTĚŽE TABULKY'!$C$6,IF('1. KOLO SOUTĚŽE TABULKY'!$H$7=9,'1. KOLO SOUTĚŽE TABULKY'!$C$7,IF('1. KOLO SOUTĚŽE TABULKY'!$H$8=9,'1. KOLO SOUTĚŽE TABULKY'!$C$8,IF('1. KOLO SOUTĚŽE TABULKY'!$H$9=9,'1. KOLO SOUTĚŽE TABULKY'!$C$9,IF('1. KOLO SOUTĚŽE TABULKY'!$H$10=9,'1. KOLO SOUTĚŽE TABULKY'!$C$10,IF('1. KOLO SOUTĚŽE TABULKY'!$H$11=9,'1. KOLO SOUTĚŽE TABULKY'!$C$11,IF('1. KOLO SOUTĚŽE TABULKY'!$H$12=9,'1. KOLO SOUTĚŽE TABULKY'!$C$12,IF('1. KOLO SOUTĚŽE TABULKY'!$H$13=9,'1. KOLO SOUTĚŽE TABULKY'!$C$13,IF('1. KOLO SOUTĚŽE TABULKY'!$H$14=9,'1. KOLO SOUTĚŽE TABULKY'!$C$14,IF('1. KOLO SOUTĚŽE TABULKY'!$H$15=9,'1. KOLO SOUTĚŽE TABULKY'!$C$15,IF('1. KOLO SOUTĚŽE TABULKY'!$H$16=9,'1. KOLO SOUTĚŽE TABULKY'!$C$16,IF('1. KOLO SOUTĚŽE TABULKY'!$H$17=9,'1. KOLO SOUTĚŽE TABULKY'!$C$17,IF('1. KOLO SOUTĚŽE TABULKY'!$H$18=9,'1. KOLO SOUTĚŽE TABULKY'!$C$18,IF('1. KOLO SOUTĚŽE TABULKY'!$H$19=9,'1. KOLO SOUTĚŽE TABULKY'!$C$19,IF('1. KOLO SOUTĚŽE TABULKY'!$H$20=9,'1. KOLO SOUTĚŽE TABULKY'!$C$20,IF('1. KOLO SOUTĚŽE TABULKY'!$H$21=9,'1. KOLO SOUTĚŽE TABULKY'!$C$21,IF('1. KOLO SOUTĚŽE TABULKY'!$H$22=9,'1. KOLO SOUTĚŽE TABULKY'!$C$22,IF('1. KOLO SOUTĚŽE TABULKY'!$H$23=9,'1. KOLO SOUTĚŽE TABULKY'!$C$23,IF('1. KOLO SOUTĚŽE TABULKY'!$H$24=9,'1. KOLO SOUTĚŽE TABULKY'!$C$24,IF('1. KOLO SOUTĚŽE TABULKY'!$H$25=9,'1. KOLO SOUTĚŽE TABULKY'!$C$25,IF('1. KOLO SOUTĚŽE TABULKY'!$H$26=9,'1. KOLO SOUTĚŽE TABULKY'!$C$26,IF('1. KOLO SOUTĚŽE TABULKY'!$H$27=9,'1. KOLO SOUTĚŽE TABULKY'!$C$27,IF('1. KOLO SOUTĚŽE TABULKY'!$H$28=9,'1. KOLO SOUTĚŽE TABULKY'!$C$28,IF('1. KOLO SOUTĚŽE TABULKY'!$H$29=9,'1. KOLO SOUTĚŽE TABULKY'!$C$29,IF('1. KOLO SOUTĚŽE TABULKY'!$H$30=9,'1. KOLO SOUTĚŽE TABULKY'!$C$30,IF('1. KOLO SOUTĚŽE TABULKY'!$H$31=9,'1. KOLO SOUTĚŽE TABULKY'!$C$31,IF('1. KOLO SOUTĚŽE TABULKY'!$H$32=9,'1. KOLO SOUTĚŽE TABULKY'!$C$32,IF('1. KOLO SOUTĚŽE TABULKY'!$H$33=9,'1. KOLO SOUTĚŽE TABULKY'!$C$33,IF('1. KOLO SOUTĚŽE TABULKY'!$H$34=9,'1. KOLO SOUTĚŽE TABULKY'!$C$34,IF('1. KOLO SOUTĚŽE TABULKY'!$H$35=9,'1. KOLO SOUTĚŽE TABULKY'!$C$35,IF('1. KOLO SOUTĚŽE TABULKY'!$H$36=9,'1. KOLO SOUTĚŽE TABULKY'!$C$36,IF('1. KOLO SOUTĚŽE TABULKY'!$H$37=9,'1. KOLO SOUTĚŽE TABULKY'!$C$37,IF('1. KOLO SOUTĚŽE TABULKY'!$H$38=9,'1. KOLO SOUTĚŽE TABULKY'!$C$38,IF('1. KOLO SOUTĚŽE TABULKY'!$H$39=9,'1. KOLO SOUTĚŽE TABULKY'!$C$39,IF('1. KOLO SOUTĚŽE TABULKY'!$H$40=9,'1. KOLO SOUTĚŽE TABULKY'!$C$40,IF('1. KOLO SOUTĚŽE TABULKY'!$H$41=9,'1. KOLO SOUTĚŽE TABULKY'!$C$41,IF('1. KOLO SOUTĚŽE TABULKY'!$H$42=9,'1. KOLO SOUTĚŽE TABULKY'!$C$42,IF('1. KOLO SOUTĚŽE TABULKY'!$H$43=9,'1. KOLO SOUTĚŽE TABULKY'!$C$43,IF('1. KOLO SOUTĚŽE TABULKY'!$H$44=9,'1. KOLO SOUTĚŽE TABULKY'!$C$44,IF('1. KOLO SOUTĚŽE TABULKY'!$H$45=9,'1. KOLO SOUTĚŽE TABULKY'!$C$45,IF('1. KOLO SOUTĚŽE TABULKY'!$H$46=9,'1. KOLO SOUTĚŽE TABULKY'!$C$46,IF('1. KOLO SOUTĚŽE TABULKY'!$H$47=9,'1. KOLO SOUTĚŽE TABULKY'!$C$47,IF('1. KOLO SOUTĚŽE TABULKY'!$H$48=9,'1. KOLO SOUTĚŽE TABULKY'!$C$48,IF('1. KOLO SOUTĚŽE TABULKY'!$H$49=9,'1. KOLO SOUTĚŽE TABULKY'!$C$49,IF('1. KOLO SOUTĚŽE TABULKY'!$H$50=9,'1. KOLO SOUTĚŽE TABULKY'!$C$50,IF('1. KOLO SOUTĚŽE TABULKY'!$H$51=9,'1. KOLO SOUTĚŽE TABULKY'!$C$51,IF('1. KOLO SOUTĚŽE TABULKY'!$H$52=9,'1. KOLO SOUTĚŽE TABULKY'!$C$52,IF('1. KOLO SOUTĚŽE TABULKY'!$H$53=9,'1. KOLO SOUTĚŽE TABULKY'!$C$53,IF('1. KOLO SOUTĚŽE TABULKY'!$H$54=9,'1. KOLO SOUTĚŽE TABULKY'!$C$54,IF('1. KOLO SOUTĚŽE TABULKY'!$H$55=9,'1. KOLO SOUTĚŽE TABULKY'!$C$55,IF('1. KOLO SOUTĚŽE TABULKY'!$H$56=9,'1. KOLO SOUTĚŽE TABULKY'!$C$56,IF('1. KOLO SOUTĚŽE TABULKY'!$H$57=9,'1. KOLO SOUTĚŽE TABULKY'!$C$57,IF('1. KOLO SOUTĚŽE TABULKY'!$H$58=9,'1. KOLO SOUTĚŽE TABULKY'!$C$58,IF('1. KOLO SOUTĚŽE TABULKY'!$H$59=9,'1. KOLO SOUTĚŽE TABULKY'!$C$59,IF('1. KOLO SOUTĚŽE TABULKY'!$H$60=9,'1. KOLO SOUTĚŽE TABULKY'!$C$60,IF('1. KOLO SOUTĚŽE TABULKY'!$H$61=9,'1. KOLO SOUTĚŽE TABULKY'!$C$61,IF('1. KOLO SOUTĚŽE TABULKY'!$H$62=9,'1. KOLO SOUTĚŽE TABULKY'!$C$62,IF('1. KOLO SOUTĚŽE TABULKY'!$H$63=9,'1. KOLO SOUTĚŽE TABULKY'!$C$63,IF('1. KOLO SOUTĚŽE TABULKY'!$H$64=9,'1. KOLO SOUTĚŽE TABULKY'!$C$64,"-"))))))))))))))))))))))))))))))))))))))))))))))))))))))))))))</f>
        <v>Bylo nás tři</v>
      </c>
      <c r="E8" s="37" t="s">
        <v>152</v>
      </c>
      <c r="F8" s="26"/>
      <c r="G8" s="73"/>
      <c r="H8" s="46"/>
      <c r="I8" s="82"/>
      <c r="J8" s="41" t="str">
        <f>IF(H5="V",G5,IF(H9="V",G9,""))</f>
        <v>PDF</v>
      </c>
      <c r="K8" s="38"/>
      <c r="L8" s="74"/>
      <c r="M8" s="14"/>
      <c r="N8" s="22"/>
      <c r="O8" s="14"/>
      <c r="P8" s="14"/>
      <c r="Q8" s="22"/>
      <c r="R8" s="14"/>
      <c r="S8" s="14"/>
      <c r="T8" s="22"/>
      <c r="U8" s="14"/>
      <c r="V8" s="14"/>
      <c r="W8" s="14"/>
      <c r="X8" s="5"/>
      <c r="Y8" s="5"/>
      <c r="Z8" s="5"/>
      <c r="AA8" s="5"/>
      <c r="AB8" s="5"/>
    </row>
    <row r="9" spans="1:28" ht="18.75" customHeight="1" x14ac:dyDescent="0.4">
      <c r="A9" s="17"/>
      <c r="B9" s="76"/>
      <c r="C9" s="39">
        <v>8</v>
      </c>
      <c r="D9" s="42" t="str">
        <f>IF('1. KOLO SOUTĚŽE TABULKY'!$H$5=8,'1. KOLO SOUTĚŽE TABULKY'!$C$5,IF('1. KOLO SOUTĚŽE TABULKY'!$H$6=8,'1. KOLO SOUTĚŽE TABULKY'!$C$6,IF('1. KOLO SOUTĚŽE TABULKY'!$H$7=8,'1. KOLO SOUTĚŽE TABULKY'!$C$7,IF('1. KOLO SOUTĚŽE TABULKY'!$H$8=8,'1. KOLO SOUTĚŽE TABULKY'!$C$8,IF('1. KOLO SOUTĚŽE TABULKY'!$H$9=8,'1. KOLO SOUTĚŽE TABULKY'!$C$9,IF('1. KOLO SOUTĚŽE TABULKY'!$H$10=8,'1. KOLO SOUTĚŽE TABULKY'!$C$10,IF('1. KOLO SOUTĚŽE TABULKY'!$H$11=8,'1. KOLO SOUTĚŽE TABULKY'!$C$11,IF('1. KOLO SOUTĚŽE TABULKY'!$H$12=8,'1. KOLO SOUTĚŽE TABULKY'!$C$12,IF('1. KOLO SOUTĚŽE TABULKY'!$H$13=8,'1. KOLO SOUTĚŽE TABULKY'!$C$13,IF('1. KOLO SOUTĚŽE TABULKY'!$H$14=8,'1. KOLO SOUTĚŽE TABULKY'!$C$14,IF('1. KOLO SOUTĚŽE TABULKY'!$H$15=8,'1. KOLO SOUTĚŽE TABULKY'!$C$15,IF('1. KOLO SOUTĚŽE TABULKY'!$H$16=8,'1. KOLO SOUTĚŽE TABULKY'!$C$16,IF('1. KOLO SOUTĚŽE TABULKY'!$H$17=8,'1. KOLO SOUTĚŽE TABULKY'!$C$17,IF('1. KOLO SOUTĚŽE TABULKY'!$H$18=8,'1. KOLO SOUTĚŽE TABULKY'!$C$18,IF('1. KOLO SOUTĚŽE TABULKY'!$H$19=8,'1. KOLO SOUTĚŽE TABULKY'!$C$19,IF('1. KOLO SOUTĚŽE TABULKY'!$H$20=8,'1. KOLO SOUTĚŽE TABULKY'!$C$20,IF('1. KOLO SOUTĚŽE TABULKY'!$H$21=8,'1. KOLO SOUTĚŽE TABULKY'!$C$21,IF('1. KOLO SOUTĚŽE TABULKY'!$H$22=8,'1. KOLO SOUTĚŽE TABULKY'!$C$22,IF('1. KOLO SOUTĚŽE TABULKY'!$H$23=8,'1. KOLO SOUTĚŽE TABULKY'!$C$23,IF('1. KOLO SOUTĚŽE TABULKY'!$H$24=8,'1. KOLO SOUTĚŽE TABULKY'!$C$24,IF('1. KOLO SOUTĚŽE TABULKY'!$H$25=8,'1. KOLO SOUTĚŽE TABULKY'!$C$25,IF('1. KOLO SOUTĚŽE TABULKY'!$H$26=8,'1. KOLO SOUTĚŽE TABULKY'!$C$26,IF('1. KOLO SOUTĚŽE TABULKY'!$H$27=8,'1. KOLO SOUTĚŽE TABULKY'!$C$27,IF('1. KOLO SOUTĚŽE TABULKY'!$H$28=8,'1. KOLO SOUTĚŽE TABULKY'!$C$28,IF('1. KOLO SOUTĚŽE TABULKY'!$H$29=8,'1. KOLO SOUTĚŽE TABULKY'!$C$29,IF('1. KOLO SOUTĚŽE TABULKY'!$H$30=8,'1. KOLO SOUTĚŽE TABULKY'!$C$30,IF('1. KOLO SOUTĚŽE TABULKY'!$H$31=8,'1. KOLO SOUTĚŽE TABULKY'!$C$31,IF('1. KOLO SOUTĚŽE TABULKY'!$H$32=8,'1. KOLO SOUTĚŽE TABULKY'!$C$32,IF('1. KOLO SOUTĚŽE TABULKY'!$H$33=8,'1. KOLO SOUTĚŽE TABULKY'!$C$33,IF('1. KOLO SOUTĚŽE TABULKY'!$H$34=8,'1. KOLO SOUTĚŽE TABULKY'!$C$34,IF('1. KOLO SOUTĚŽE TABULKY'!$H$35=8,'1. KOLO SOUTĚŽE TABULKY'!$C$35,IF('1. KOLO SOUTĚŽE TABULKY'!$H$36=8,'1. KOLO SOUTĚŽE TABULKY'!$C$36,IF('1. KOLO SOUTĚŽE TABULKY'!$H$37=8,'1. KOLO SOUTĚŽE TABULKY'!$C$37,IF('1. KOLO SOUTĚŽE TABULKY'!$H$38=8,'1. KOLO SOUTĚŽE TABULKY'!$C$38,IF('1. KOLO SOUTĚŽE TABULKY'!$H$39=8,'1. KOLO SOUTĚŽE TABULKY'!$C$39,IF('1. KOLO SOUTĚŽE TABULKY'!$H$40=8,'1. KOLO SOUTĚŽE TABULKY'!$C$40,IF('1. KOLO SOUTĚŽE TABULKY'!$H$41=8,'1. KOLO SOUTĚŽE TABULKY'!$C$41,IF('1. KOLO SOUTĚŽE TABULKY'!$H$42=8,'1. KOLO SOUTĚŽE TABULKY'!$C$42,IF('1. KOLO SOUTĚŽE TABULKY'!$H$43=8,'1. KOLO SOUTĚŽE TABULKY'!$C$43,IF('1. KOLO SOUTĚŽE TABULKY'!$H$44=8,'1. KOLO SOUTĚŽE TABULKY'!$C$44,IF('1. KOLO SOUTĚŽE TABULKY'!$H$45=8,'1. KOLO SOUTĚŽE TABULKY'!$C$45,IF('1. KOLO SOUTĚŽE TABULKY'!$H$46=8,'1. KOLO SOUTĚŽE TABULKY'!$C$46,IF('1. KOLO SOUTĚŽE TABULKY'!$H$47=8,'1. KOLO SOUTĚŽE TABULKY'!$C$47,IF('1. KOLO SOUTĚŽE TABULKY'!$H$48=8,'1. KOLO SOUTĚŽE TABULKY'!$C$48,IF('1. KOLO SOUTĚŽE TABULKY'!$H$49=8,'1. KOLO SOUTĚŽE TABULKY'!$C$49,IF('1. KOLO SOUTĚŽE TABULKY'!$H$50=8,'1. KOLO SOUTĚŽE TABULKY'!$C$50,IF('1. KOLO SOUTĚŽE TABULKY'!$H$51=8,'1. KOLO SOUTĚŽE TABULKY'!$C$51,IF('1. KOLO SOUTĚŽE TABULKY'!$H$52=8,'1. KOLO SOUTĚŽE TABULKY'!$C$52,IF('1. KOLO SOUTĚŽE TABULKY'!$H$53=8,'1. KOLO SOUTĚŽE TABULKY'!$C$53,IF('1. KOLO SOUTĚŽE TABULKY'!$H$54=8,'1. KOLO SOUTĚŽE TABULKY'!$C$54,IF('1. KOLO SOUTĚŽE TABULKY'!$H$55=8,'1. KOLO SOUTĚŽE TABULKY'!$C$55,IF('1. KOLO SOUTĚŽE TABULKY'!$H$56=8,'1. KOLO SOUTĚŽE TABULKY'!$C$56,IF('1. KOLO SOUTĚŽE TABULKY'!$H$57=8,'1. KOLO SOUTĚŽE TABULKY'!$C$57,IF('1. KOLO SOUTĚŽE TABULKY'!$H$58=8,'1. KOLO SOUTĚŽE TABULKY'!$C$58,IF('1. KOLO SOUTĚŽE TABULKY'!$H$59=8,'1. KOLO SOUTĚŽE TABULKY'!$C$59,IF('1. KOLO SOUTĚŽE TABULKY'!$H$60=8,'1. KOLO SOUTĚŽE TABULKY'!$C$60,IF('1. KOLO SOUTĚŽE TABULKY'!$H$61=8,'1. KOLO SOUTĚŽE TABULKY'!$C$61,IF('1. KOLO SOUTĚŽE TABULKY'!$H$62=8,'1. KOLO SOUTĚŽE TABULKY'!$C$62,IF('1. KOLO SOUTĚŽE TABULKY'!$H$63=8,'1. KOLO SOUTĚŽE TABULKY'!$C$63,IF('1. KOLO SOUTĚŽE TABULKY'!$H$64=8,'1. KOLO SOUTĚŽE TABULKY'!$C$64,"-"))))))))))))))))))))))))))))))))))))))))))))))))))))))))))))</f>
        <v>[NIKDO] z Temu</v>
      </c>
      <c r="E9" s="37"/>
      <c r="F9" s="25"/>
      <c r="G9" s="41" t="str">
        <f>IF(E8="V",D8,IF(E9="V",D9,""))</f>
        <v>Bylo nás tři</v>
      </c>
      <c r="H9" s="38"/>
      <c r="I9" s="82"/>
      <c r="J9" s="71" t="s">
        <v>60</v>
      </c>
      <c r="K9" s="43"/>
      <c r="L9" s="74"/>
      <c r="M9" s="14"/>
      <c r="N9" s="22"/>
      <c r="O9" s="14"/>
      <c r="P9" s="78"/>
      <c r="Q9" s="22"/>
      <c r="R9" s="14"/>
      <c r="S9" s="14"/>
      <c r="T9" s="22"/>
      <c r="U9" s="14"/>
      <c r="V9" s="14"/>
      <c r="W9" s="14"/>
      <c r="X9" s="5"/>
      <c r="Y9" s="5"/>
      <c r="Z9" s="5"/>
      <c r="AA9" s="5"/>
      <c r="AB9" s="5"/>
    </row>
    <row r="10" spans="1:28" ht="5.15" customHeight="1" x14ac:dyDescent="0.4">
      <c r="A10" s="17"/>
      <c r="B10" s="14"/>
      <c r="C10" s="14"/>
      <c r="D10" s="44"/>
      <c r="E10" s="22"/>
      <c r="F10" s="14"/>
      <c r="G10" s="56"/>
      <c r="H10" s="22"/>
      <c r="I10" s="14"/>
      <c r="J10" s="72"/>
      <c r="K10" s="45"/>
      <c r="L10" s="31"/>
      <c r="M10" s="14"/>
      <c r="N10" s="22"/>
      <c r="O10" s="14"/>
      <c r="P10" s="78"/>
      <c r="Q10" s="22"/>
      <c r="R10" s="14"/>
      <c r="S10" s="14"/>
      <c r="T10" s="22"/>
      <c r="U10" s="14"/>
      <c r="V10" s="14"/>
      <c r="W10" s="14"/>
      <c r="X10" s="5"/>
      <c r="Y10" s="5"/>
      <c r="Z10" s="5"/>
      <c r="AA10" s="5"/>
      <c r="AB10" s="5"/>
    </row>
    <row r="11" spans="1:28" x14ac:dyDescent="0.4">
      <c r="A11" s="17"/>
      <c r="B11" s="75" t="s">
        <v>48</v>
      </c>
      <c r="C11" s="39">
        <v>5</v>
      </c>
      <c r="D11" s="40" t="str">
        <f>IF('1. KOLO SOUTĚŽE TABULKY'!$H$5=5,'1. KOLO SOUTĚŽE TABULKY'!$C$5,IF('1. KOLO SOUTĚŽE TABULKY'!$H$6=5,'1. KOLO SOUTĚŽE TABULKY'!$C$6,IF('1. KOLO SOUTĚŽE TABULKY'!$H$7=5,'1. KOLO SOUTĚŽE TABULKY'!$C$7,IF('1. KOLO SOUTĚŽE TABULKY'!$H$8=5,'1. KOLO SOUTĚŽE TABULKY'!$C$8,IF('1. KOLO SOUTĚŽE TABULKY'!$H$9=5,'1. KOLO SOUTĚŽE TABULKY'!$C$9,IF('1. KOLO SOUTĚŽE TABULKY'!$H$10=5,'1. KOLO SOUTĚŽE TABULKY'!$C$10,IF('1. KOLO SOUTĚŽE TABULKY'!$H$11=5,'1. KOLO SOUTĚŽE TABULKY'!$C$11,IF('1. KOLO SOUTĚŽE TABULKY'!$H$12=5,'1. KOLO SOUTĚŽE TABULKY'!$C$12,IF('1. KOLO SOUTĚŽE TABULKY'!$H$13=5,'1. KOLO SOUTĚŽE TABULKY'!$C$13,IF('1. KOLO SOUTĚŽE TABULKY'!$H$14=5,'1. KOLO SOUTĚŽE TABULKY'!$C$14,IF('1. KOLO SOUTĚŽE TABULKY'!$H$15=5,'1. KOLO SOUTĚŽE TABULKY'!$C$15,IF('1. KOLO SOUTĚŽE TABULKY'!$H$16=5,'1. KOLO SOUTĚŽE TABULKY'!$C$16,IF('1. KOLO SOUTĚŽE TABULKY'!$H$17=5,'1. KOLO SOUTĚŽE TABULKY'!$C$17,IF('1. KOLO SOUTĚŽE TABULKY'!$H$18=5,'1. KOLO SOUTĚŽE TABULKY'!$C$18,IF('1. KOLO SOUTĚŽE TABULKY'!$H$19=5,'1. KOLO SOUTĚŽE TABULKY'!$C$19,IF('1. KOLO SOUTĚŽE TABULKY'!$H$20=5,'1. KOLO SOUTĚŽE TABULKY'!$C$20,IF('1. KOLO SOUTĚŽE TABULKY'!$H$21=5,'1. KOLO SOUTĚŽE TABULKY'!$C$21,IF('1. KOLO SOUTĚŽE TABULKY'!$H$22=5,'1. KOLO SOUTĚŽE TABULKY'!$C$22,IF('1. KOLO SOUTĚŽE TABULKY'!$H$23=5,'1. KOLO SOUTĚŽE TABULKY'!$C$23,IF('1. KOLO SOUTĚŽE TABULKY'!$H$24=5,'1. KOLO SOUTĚŽE TABULKY'!$C$24,IF('1. KOLO SOUTĚŽE TABULKY'!$H$25=5,'1. KOLO SOUTĚŽE TABULKY'!$C$25,IF('1. KOLO SOUTĚŽE TABULKY'!$H$26=5,'1. KOLO SOUTĚŽE TABULKY'!$C$26,IF('1. KOLO SOUTĚŽE TABULKY'!$H$27=5,'1. KOLO SOUTĚŽE TABULKY'!$C$27,IF('1. KOLO SOUTĚŽE TABULKY'!$H$28=5,'1. KOLO SOUTĚŽE TABULKY'!$C$28,IF('1. KOLO SOUTĚŽE TABULKY'!$H$29=5,'1. KOLO SOUTĚŽE TABULKY'!$C$29,IF('1. KOLO SOUTĚŽE TABULKY'!$H$30=5,'1. KOLO SOUTĚŽE TABULKY'!$C$30,IF('1. KOLO SOUTĚŽE TABULKY'!$H$31=5,'1. KOLO SOUTĚŽE TABULKY'!$C$31,IF('1. KOLO SOUTĚŽE TABULKY'!$H$32=5,'1. KOLO SOUTĚŽE TABULKY'!$C$32,IF('1. KOLO SOUTĚŽE TABULKY'!$H$33=5,'1. KOLO SOUTĚŽE TABULKY'!$C$33,IF('1. KOLO SOUTĚŽE TABULKY'!$H$34=5,'1. KOLO SOUTĚŽE TABULKY'!$C$34,IF('1. KOLO SOUTĚŽE TABULKY'!$H$35=5,'1. KOLO SOUTĚŽE TABULKY'!$C$35,IF('1. KOLO SOUTĚŽE TABULKY'!$H$36=5,'1. KOLO SOUTĚŽE TABULKY'!$C$36,IF('1. KOLO SOUTĚŽE TABULKY'!$H$37=5,'1. KOLO SOUTĚŽE TABULKY'!$C$37,IF('1. KOLO SOUTĚŽE TABULKY'!$H$38=5,'1. KOLO SOUTĚŽE TABULKY'!$C$38,IF('1. KOLO SOUTĚŽE TABULKY'!$H$39=5,'1. KOLO SOUTĚŽE TABULKY'!$C$39,IF('1. KOLO SOUTĚŽE TABULKY'!$H$40=5,'1. KOLO SOUTĚŽE TABULKY'!$C$40,IF('1. KOLO SOUTĚŽE TABULKY'!$H$41=5,'1. KOLO SOUTĚŽE TABULKY'!$C$41,IF('1. KOLO SOUTĚŽE TABULKY'!$H$42=5,'1. KOLO SOUTĚŽE TABULKY'!$C$42,IF('1. KOLO SOUTĚŽE TABULKY'!$H$43=5,'1. KOLO SOUTĚŽE TABULKY'!$C$43,IF('1. KOLO SOUTĚŽE TABULKY'!$H$44=5,'1. KOLO SOUTĚŽE TABULKY'!$C$44,IF('1. KOLO SOUTĚŽE TABULKY'!$H$45=5,'1. KOLO SOUTĚŽE TABULKY'!$C$45,IF('1. KOLO SOUTĚŽE TABULKY'!$H$46=5,'1. KOLO SOUTĚŽE TABULKY'!$C$46,IF('1. KOLO SOUTĚŽE TABULKY'!$H$47=5,'1. KOLO SOUTĚŽE TABULKY'!$C$47,IF('1. KOLO SOUTĚŽE TABULKY'!$H$48=5,'1. KOLO SOUTĚŽE TABULKY'!$C$48,IF('1. KOLO SOUTĚŽE TABULKY'!$H$49=5,'1. KOLO SOUTĚŽE TABULKY'!$C$49,IF('1. KOLO SOUTĚŽE TABULKY'!$H$50=5,'1. KOLO SOUTĚŽE TABULKY'!$C$50,IF('1. KOLO SOUTĚŽE TABULKY'!$H$51=5,'1. KOLO SOUTĚŽE TABULKY'!$C$51,IF('1. KOLO SOUTĚŽE TABULKY'!$H$52=5,'1. KOLO SOUTĚŽE TABULKY'!$C$52,IF('1. KOLO SOUTĚŽE TABULKY'!$H$53=5,'1. KOLO SOUTĚŽE TABULKY'!$C$53,IF('1. KOLO SOUTĚŽE TABULKY'!$H$54=5,'1. KOLO SOUTĚŽE TABULKY'!$C$54,IF('1. KOLO SOUTĚŽE TABULKY'!$H$55=5,'1. KOLO SOUTĚŽE TABULKY'!$C$55,IF('1. KOLO SOUTĚŽE TABULKY'!$H$56=5,'1. KOLO SOUTĚŽE TABULKY'!$C$56,IF('1. KOLO SOUTĚŽE TABULKY'!$H$57=5,'1. KOLO SOUTĚŽE TABULKY'!$C$57,IF('1. KOLO SOUTĚŽE TABULKY'!$H$58=5,'1. KOLO SOUTĚŽE TABULKY'!$C$58,IF('1. KOLO SOUTĚŽE TABULKY'!$H$59=5,'1. KOLO SOUTĚŽE TABULKY'!$C$59,IF('1. KOLO SOUTĚŽE TABULKY'!$H$60=5,'1. KOLO SOUTĚŽE TABULKY'!$C$60,IF('1. KOLO SOUTĚŽE TABULKY'!$H$61=5,'1. KOLO SOUTĚŽE TABULKY'!$C$61,IF('1. KOLO SOUTĚŽE TABULKY'!$H$62=5,'1. KOLO SOUTĚŽE TABULKY'!$C$62,IF('1. KOLO SOUTĚŽE TABULKY'!$H$63=5,'1. KOLO SOUTĚŽE TABULKY'!$C$63,IF('1. KOLO SOUTĚŽE TABULKY'!$H$64=5,'1. KOLO SOUTĚŽE TABULKY'!$C$64,"-"))))))))))))))))))))))))))))))))))))))))))))))))))))))))))))</f>
        <v>🦆🤝🍺 Kachna pivo business</v>
      </c>
      <c r="E11" s="37" t="s">
        <v>152</v>
      </c>
      <c r="F11" s="26"/>
      <c r="G11" s="41" t="str">
        <f>IF(E11="V",D11,IF(E12="V",D12,""))</f>
        <v>🦆🤝🍺 Kachna pivo business</v>
      </c>
      <c r="H11" s="38" t="s">
        <v>152</v>
      </c>
      <c r="I11" s="74"/>
      <c r="J11" s="73"/>
      <c r="K11" s="46"/>
      <c r="L11" s="82"/>
      <c r="M11" s="41" t="str">
        <f>IF(K8="V",J8,IF(K12="V",J12,""))</f>
        <v>🦆🤝🍺 Kachna pivo business</v>
      </c>
      <c r="N11" s="38" t="s">
        <v>152</v>
      </c>
      <c r="O11" s="74"/>
      <c r="P11" s="78"/>
      <c r="Q11" s="22"/>
      <c r="R11" s="14"/>
      <c r="S11" s="14"/>
      <c r="T11" s="22"/>
      <c r="U11" s="14"/>
      <c r="V11" s="14"/>
      <c r="W11" s="14"/>
      <c r="X11" s="5"/>
      <c r="Y11" s="5"/>
      <c r="Z11" s="5"/>
      <c r="AA11" s="5"/>
      <c r="AB11" s="5"/>
    </row>
    <row r="12" spans="1:28" ht="18" customHeight="1" x14ac:dyDescent="0.4">
      <c r="A12" s="17"/>
      <c r="B12" s="76"/>
      <c r="C12" s="39">
        <v>12</v>
      </c>
      <c r="D12" s="42" t="str">
        <f>IF('1. KOLO SOUTĚŽE TABULKY'!$H$5=12,'1. KOLO SOUTĚŽE TABULKY'!$C$5,IF('1. KOLO SOUTĚŽE TABULKY'!$H$6=12,'1. KOLO SOUTĚŽE TABULKY'!$C$6,IF('1. KOLO SOUTĚŽE TABULKY'!$H$7=12,'1. KOLO SOUTĚŽE TABULKY'!$C$7,IF('1. KOLO SOUTĚŽE TABULKY'!$H$8=12,'1. KOLO SOUTĚŽE TABULKY'!$C$8,IF('1. KOLO SOUTĚŽE TABULKY'!$H$9=12,'1. KOLO SOUTĚŽE TABULKY'!$C$9,IF('1. KOLO SOUTĚŽE TABULKY'!$H$10=12,'1. KOLO SOUTĚŽE TABULKY'!$C$10,IF('1. KOLO SOUTĚŽE TABULKY'!$H$11=12,'1. KOLO SOUTĚŽE TABULKY'!$C$11,IF('1. KOLO SOUTĚŽE TABULKY'!$H$12=12,'1. KOLO SOUTĚŽE TABULKY'!$C$12,IF('1. KOLO SOUTĚŽE TABULKY'!$H$13=12,'1. KOLO SOUTĚŽE TABULKY'!$C$13,IF('1. KOLO SOUTĚŽE TABULKY'!$H$14=12,'1. KOLO SOUTĚŽE TABULKY'!$C$14,IF('1. KOLO SOUTĚŽE TABULKY'!$H$15=12,'1. KOLO SOUTĚŽE TABULKY'!$C$15,IF('1. KOLO SOUTĚŽE TABULKY'!$H$16=12,'1. KOLO SOUTĚŽE TABULKY'!$C$16,IF('1. KOLO SOUTĚŽE TABULKY'!$H$17=12,'1. KOLO SOUTĚŽE TABULKY'!$C$17,IF('1. KOLO SOUTĚŽE TABULKY'!$H$18=12,'1. KOLO SOUTĚŽE TABULKY'!$C$18,IF('1. KOLO SOUTĚŽE TABULKY'!$H$19=12,'1. KOLO SOUTĚŽE TABULKY'!$C$19,IF('1. KOLO SOUTĚŽE TABULKY'!$H$20=12,'1. KOLO SOUTĚŽE TABULKY'!$C$20,IF('1. KOLO SOUTĚŽE TABULKY'!$H$21=12,'1. KOLO SOUTĚŽE TABULKY'!$C$21,IF('1. KOLO SOUTĚŽE TABULKY'!$H$22=12,'1. KOLO SOUTĚŽE TABULKY'!$C$22,IF('1. KOLO SOUTĚŽE TABULKY'!$H$23=12,'1. KOLO SOUTĚŽE TABULKY'!$C$23,IF('1. KOLO SOUTĚŽE TABULKY'!$H$24=12,'1. KOLO SOUTĚŽE TABULKY'!$C$24,IF('1. KOLO SOUTĚŽE TABULKY'!$H$25=12,'1. KOLO SOUTĚŽE TABULKY'!$C$25,IF('1. KOLO SOUTĚŽE TABULKY'!$H$26=12,'1. KOLO SOUTĚŽE TABULKY'!$C$26,IF('1. KOLO SOUTĚŽE TABULKY'!$H$27=12,'1. KOLO SOUTĚŽE TABULKY'!$C$27,IF('1. KOLO SOUTĚŽE TABULKY'!$H$28=12,'1. KOLO SOUTĚŽE TABULKY'!$C$28,IF('1. KOLO SOUTĚŽE TABULKY'!$H$29=12,'1. KOLO SOUTĚŽE TABULKY'!$C$29,IF('1. KOLO SOUTĚŽE TABULKY'!$H$30=12,'1. KOLO SOUTĚŽE TABULKY'!$C$30,IF('1. KOLO SOUTĚŽE TABULKY'!$H$31=12,'1. KOLO SOUTĚŽE TABULKY'!$C$31,IF('1. KOLO SOUTĚŽE TABULKY'!$H$32=12,'1. KOLO SOUTĚŽE TABULKY'!$C$32,IF('1. KOLO SOUTĚŽE TABULKY'!$H$33=12,'1. KOLO SOUTĚŽE TABULKY'!$C$33,IF('1. KOLO SOUTĚŽE TABULKY'!$H$34=12,'1. KOLO SOUTĚŽE TABULKY'!$C$34,IF('1. KOLO SOUTĚŽE TABULKY'!$H$35=12,'1. KOLO SOUTĚŽE TABULKY'!$C$35,IF('1. KOLO SOUTĚŽE TABULKY'!$H$36=12,'1. KOLO SOUTĚŽE TABULKY'!$C$36,IF('1. KOLO SOUTĚŽE TABULKY'!$H$37=12,'1. KOLO SOUTĚŽE TABULKY'!$C$37,IF('1. KOLO SOUTĚŽE TABULKY'!$H$38=12,'1. KOLO SOUTĚŽE TABULKY'!$C$38,IF('1. KOLO SOUTĚŽE TABULKY'!$H$39=12,'1. KOLO SOUTĚŽE TABULKY'!$C$39,IF('1. KOLO SOUTĚŽE TABULKY'!$H$40=12,'1. KOLO SOUTĚŽE TABULKY'!$C$40,IF('1. KOLO SOUTĚŽE TABULKY'!$H$41=12,'1. KOLO SOUTĚŽE TABULKY'!$C$41,IF('1. KOLO SOUTĚŽE TABULKY'!$H$42=12,'1. KOLO SOUTĚŽE TABULKY'!$C$42,IF('1. KOLO SOUTĚŽE TABULKY'!$H$43=12,'1. KOLO SOUTĚŽE TABULKY'!$C$43,IF('1. KOLO SOUTĚŽE TABULKY'!$H$44=12,'1. KOLO SOUTĚŽE TABULKY'!$C$44,IF('1. KOLO SOUTĚŽE TABULKY'!$H$45=12,'1. KOLO SOUTĚŽE TABULKY'!$C$45,IF('1. KOLO SOUTĚŽE TABULKY'!$H$46=12,'1. KOLO SOUTĚŽE TABULKY'!$C$46,IF('1. KOLO SOUTĚŽE TABULKY'!$H$47=12,'1. KOLO SOUTĚŽE TABULKY'!$C$47,IF('1. KOLO SOUTĚŽE TABULKY'!$H$48=12,'1. KOLO SOUTĚŽE TABULKY'!$C$48,IF('1. KOLO SOUTĚŽE TABULKY'!$H$49=12,'1. KOLO SOUTĚŽE TABULKY'!$C$49,IF('1. KOLO SOUTĚŽE TABULKY'!$H$50=12,'1. KOLO SOUTĚŽE TABULKY'!$C$50,IF('1. KOLO SOUTĚŽE TABULKY'!$H$51=12,'1. KOLO SOUTĚŽE TABULKY'!$C$51,IF('1. KOLO SOUTĚŽE TABULKY'!$H$52=12,'1. KOLO SOUTĚŽE TABULKY'!$C$52,IF('1. KOLO SOUTĚŽE TABULKY'!$H$53=12,'1. KOLO SOUTĚŽE TABULKY'!$C$53,IF('1. KOLO SOUTĚŽE TABULKY'!$H$54=12,'1. KOLO SOUTĚŽE TABULKY'!$C$54,IF('1. KOLO SOUTĚŽE TABULKY'!$H$55=12,'1. KOLO SOUTĚŽE TABULKY'!$C$55,IF('1. KOLO SOUTĚŽE TABULKY'!$H$56=12,'1. KOLO SOUTĚŽE TABULKY'!$C$56,IF('1. KOLO SOUTĚŽE TABULKY'!$H$57=12,'1. KOLO SOUTĚŽE TABULKY'!$C$57,IF('1. KOLO SOUTĚŽE TABULKY'!$H$58=12,'1. KOLO SOUTĚŽE TABULKY'!$C$58,IF('1. KOLO SOUTĚŽE TABULKY'!$H$59=12,'1. KOLO SOUTĚŽE TABULKY'!$C$59,IF('1. KOLO SOUTĚŽE TABULKY'!$H$60=12,'1. KOLO SOUTĚŽE TABULKY'!$C$60,IF('1. KOLO SOUTĚŽE TABULKY'!$H$61=12,'1. KOLO SOUTĚŽE TABULKY'!$C$61,IF('1. KOLO SOUTĚŽE TABULKY'!$H$62=12,'1. KOLO SOUTĚŽE TABULKY'!$C$62,IF('1. KOLO SOUTĚŽE TABULKY'!$H$63=12,'1. KOLO SOUTĚŽE TABULKY'!$C$63,IF('1. KOLO SOUTĚŽE TABULKY'!$H$64=12,'1. KOLO SOUTĚŽE TABULKY'!$C$64,"-"))))))))))))))))))))))))))))))))))))))))))))))))))))))))))))</f>
        <v>R0B0TR0N</v>
      </c>
      <c r="E12" s="37"/>
      <c r="F12" s="25"/>
      <c r="G12" s="71" t="s">
        <v>61</v>
      </c>
      <c r="H12" s="43"/>
      <c r="I12" s="74"/>
      <c r="J12" s="41" t="str">
        <f>IF(H11="V",G11,IF(H15="V",G15,""))</f>
        <v>🦆🤝🍺 Kachna pivo business</v>
      </c>
      <c r="K12" s="38" t="s">
        <v>153</v>
      </c>
      <c r="L12" s="82"/>
      <c r="M12" s="56"/>
      <c r="N12" s="22"/>
      <c r="O12" s="74"/>
      <c r="P12" s="77"/>
      <c r="Q12" s="22"/>
      <c r="R12" s="14"/>
      <c r="S12" s="14"/>
      <c r="T12" s="22"/>
      <c r="U12" s="14"/>
      <c r="V12" s="14"/>
      <c r="W12" s="14"/>
      <c r="X12" s="5"/>
      <c r="Y12" s="5"/>
      <c r="Z12" s="5"/>
      <c r="AA12" s="5"/>
      <c r="AB12" s="5"/>
    </row>
    <row r="13" spans="1:28" ht="5.15" customHeight="1" x14ac:dyDescent="0.4">
      <c r="A13" s="17"/>
      <c r="B13" s="14"/>
      <c r="C13" s="14"/>
      <c r="D13" s="44"/>
      <c r="E13" s="22"/>
      <c r="F13" s="14"/>
      <c r="G13" s="72"/>
      <c r="H13" s="45"/>
      <c r="I13" s="31"/>
      <c r="J13" s="56"/>
      <c r="K13" s="22"/>
      <c r="L13" s="14"/>
      <c r="M13" s="56"/>
      <c r="N13" s="22"/>
      <c r="O13" s="74"/>
      <c r="P13" s="77"/>
      <c r="Q13" s="22"/>
      <c r="R13" s="14"/>
      <c r="S13" s="14"/>
      <c r="T13" s="22"/>
      <c r="U13" s="14"/>
      <c r="V13" s="14"/>
      <c r="W13" s="14"/>
      <c r="X13" s="5"/>
      <c r="Y13" s="5"/>
      <c r="Z13" s="5"/>
      <c r="AA13" s="5"/>
      <c r="AB13" s="5"/>
    </row>
    <row r="14" spans="1:28" ht="18.75" customHeight="1" x14ac:dyDescent="0.4">
      <c r="A14" s="17"/>
      <c r="B14" s="75" t="s">
        <v>49</v>
      </c>
      <c r="C14" s="39">
        <v>13</v>
      </c>
      <c r="D14" s="40" t="str">
        <f>IF('1. KOLO SOUTĚŽE TABULKY'!$H$5=13,'1. KOLO SOUTĚŽE TABULKY'!$C$5,IF('1. KOLO SOUTĚŽE TABULKY'!$H$6=13,'1. KOLO SOUTĚŽE TABULKY'!$C$6,IF('1. KOLO SOUTĚŽE TABULKY'!$H$7=13,'1. KOLO SOUTĚŽE TABULKY'!$C$7,IF('1. KOLO SOUTĚŽE TABULKY'!$H$8=13,'1. KOLO SOUTĚŽE TABULKY'!$C$8,IF('1. KOLO SOUTĚŽE TABULKY'!$H$9=13,'1. KOLO SOUTĚŽE TABULKY'!$C$9,IF('1. KOLO SOUTĚŽE TABULKY'!$H$10=13,'1. KOLO SOUTĚŽE TABULKY'!$C$10,IF('1. KOLO SOUTĚŽE TABULKY'!$H$11=13,'1. KOLO SOUTĚŽE TABULKY'!$C$11,IF('1. KOLO SOUTĚŽE TABULKY'!$H$12=13,'1. KOLO SOUTĚŽE TABULKY'!$C$12,IF('1. KOLO SOUTĚŽE TABULKY'!$H$13=13,'1. KOLO SOUTĚŽE TABULKY'!$C$13,IF('1. KOLO SOUTĚŽE TABULKY'!$H$14=13,'1. KOLO SOUTĚŽE TABULKY'!$C$14,IF('1. KOLO SOUTĚŽE TABULKY'!$H$15=13,'1. KOLO SOUTĚŽE TABULKY'!$C$15,IF('1. KOLO SOUTĚŽE TABULKY'!$H$16=13,'1. KOLO SOUTĚŽE TABULKY'!$C$16,IF('1. KOLO SOUTĚŽE TABULKY'!$H$17=13,'1. KOLO SOUTĚŽE TABULKY'!$C$17,IF('1. KOLO SOUTĚŽE TABULKY'!$H$18=13,'1. KOLO SOUTĚŽE TABULKY'!$C$18,IF('1. KOLO SOUTĚŽE TABULKY'!$H$19=13,'1. KOLO SOUTĚŽE TABULKY'!$C$19,IF('1. KOLO SOUTĚŽE TABULKY'!$H$20=13,'1. KOLO SOUTĚŽE TABULKY'!$C$20,IF('1. KOLO SOUTĚŽE TABULKY'!$H$21=13,'1. KOLO SOUTĚŽE TABULKY'!$C$21,IF('1. KOLO SOUTĚŽE TABULKY'!$H$22=13,'1. KOLO SOUTĚŽE TABULKY'!$C$22,IF('1. KOLO SOUTĚŽE TABULKY'!$H$23=13,'1. KOLO SOUTĚŽE TABULKY'!$C$23,IF('1. KOLO SOUTĚŽE TABULKY'!$H$24=13,'1. KOLO SOUTĚŽE TABULKY'!$C$24,IF('1. KOLO SOUTĚŽE TABULKY'!$H$25=13,'1. KOLO SOUTĚŽE TABULKY'!$C$25,IF('1. KOLO SOUTĚŽE TABULKY'!$H$26=13,'1. KOLO SOUTĚŽE TABULKY'!$C$26,IF('1. KOLO SOUTĚŽE TABULKY'!$H$27=13,'1. KOLO SOUTĚŽE TABULKY'!$C$27,IF('1. KOLO SOUTĚŽE TABULKY'!$H$28=13,'1. KOLO SOUTĚŽE TABULKY'!$C$28,IF('1. KOLO SOUTĚŽE TABULKY'!$H$29=13,'1. KOLO SOUTĚŽE TABULKY'!$C$29,IF('1. KOLO SOUTĚŽE TABULKY'!$H$30=13,'1. KOLO SOUTĚŽE TABULKY'!$C$30,IF('1. KOLO SOUTĚŽE TABULKY'!$H$31=13,'1. KOLO SOUTĚŽE TABULKY'!$C$31,IF('1. KOLO SOUTĚŽE TABULKY'!$H$32=13,'1. KOLO SOUTĚŽE TABULKY'!$C$32,IF('1. KOLO SOUTĚŽE TABULKY'!$H$33=13,'1. KOLO SOUTĚŽE TABULKY'!$C$33,IF('1. KOLO SOUTĚŽE TABULKY'!$H$34=13,'1. KOLO SOUTĚŽE TABULKY'!$C$34,IF('1. KOLO SOUTĚŽE TABULKY'!$H$35=13,'1. KOLO SOUTĚŽE TABULKY'!$C$35,IF('1. KOLO SOUTĚŽE TABULKY'!$H$36=13,'1. KOLO SOUTĚŽE TABULKY'!$C$36,IF('1. KOLO SOUTĚŽE TABULKY'!$H$37=13,'1. KOLO SOUTĚŽE TABULKY'!$C$37,IF('1. KOLO SOUTĚŽE TABULKY'!$H$38=13,'1. KOLO SOUTĚŽE TABULKY'!$C$38,IF('1. KOLO SOUTĚŽE TABULKY'!$H$39=13,'1. KOLO SOUTĚŽE TABULKY'!$C$39,IF('1. KOLO SOUTĚŽE TABULKY'!$H$40=13,'1. KOLO SOUTĚŽE TABULKY'!$C$40,IF('1. KOLO SOUTĚŽE TABULKY'!$H$41=13,'1. KOLO SOUTĚŽE TABULKY'!$C$41,IF('1. KOLO SOUTĚŽE TABULKY'!$H$42=13,'1. KOLO SOUTĚŽE TABULKY'!$C$42,IF('1. KOLO SOUTĚŽE TABULKY'!$H$43=13,'1. KOLO SOUTĚŽE TABULKY'!$C$43,IF('1. KOLO SOUTĚŽE TABULKY'!$H$44=13,'1. KOLO SOUTĚŽE TABULKY'!$C$44,IF('1. KOLO SOUTĚŽE TABULKY'!$H$45=13,'1. KOLO SOUTĚŽE TABULKY'!$C$45,IF('1. KOLO SOUTĚŽE TABULKY'!$H$46=13,'1. KOLO SOUTĚŽE TABULKY'!$C$46,IF('1. KOLO SOUTĚŽE TABULKY'!$H$47=13,'1. KOLO SOUTĚŽE TABULKY'!$C$47,IF('1. KOLO SOUTĚŽE TABULKY'!$H$48=13,'1. KOLO SOUTĚŽE TABULKY'!$C$48,IF('1. KOLO SOUTĚŽE TABULKY'!$H$49=13,'1. KOLO SOUTĚŽE TABULKY'!$C$49,IF('1. KOLO SOUTĚŽE TABULKY'!$H$50=13,'1. KOLO SOUTĚŽE TABULKY'!$C$50,IF('1. KOLO SOUTĚŽE TABULKY'!$H$51=13,'1. KOLO SOUTĚŽE TABULKY'!$C$51,IF('1. KOLO SOUTĚŽE TABULKY'!$H$52=13,'1. KOLO SOUTĚŽE TABULKY'!$C$52,IF('1. KOLO SOUTĚŽE TABULKY'!$H$53=13,'1. KOLO SOUTĚŽE TABULKY'!$C$53,IF('1. KOLO SOUTĚŽE TABULKY'!$H$54=13,'1. KOLO SOUTĚŽE TABULKY'!$C$54,IF('1. KOLO SOUTĚŽE TABULKY'!$H$55=13,'1. KOLO SOUTĚŽE TABULKY'!$C$55,IF('1. KOLO SOUTĚŽE TABULKY'!$H$56=13,'1. KOLO SOUTĚŽE TABULKY'!$C$56,IF('1. KOLO SOUTĚŽE TABULKY'!$H$57=13,'1. KOLO SOUTĚŽE TABULKY'!$C$57,IF('1. KOLO SOUTĚŽE TABULKY'!$H$58=13,'1. KOLO SOUTĚŽE TABULKY'!$C$58,IF('1. KOLO SOUTĚŽE TABULKY'!$H$59=13,'1. KOLO SOUTĚŽE TABULKY'!$C$59,IF('1. KOLO SOUTĚŽE TABULKY'!$H$60=13,'1. KOLO SOUTĚŽE TABULKY'!$C$60,IF('1. KOLO SOUTĚŽE TABULKY'!$H$61=13,'1. KOLO SOUTĚŽE TABULKY'!$C$61,IF('1. KOLO SOUTĚŽE TABULKY'!$H$62=13,'1. KOLO SOUTĚŽE TABULKY'!$C$62,IF('1. KOLO SOUTĚŽE TABULKY'!$H$63=13,'1. KOLO SOUTĚŽE TABULKY'!$C$63,IF('1. KOLO SOUTĚŽE TABULKY'!$H$64=13,'1. KOLO SOUTĚŽE TABULKY'!$C$64,"-"))))))))))))))))))))))))))))))))))))))))))))))))))))))))))))</f>
        <v>Ferenc Perenc</v>
      </c>
      <c r="E14" s="37"/>
      <c r="F14" s="26"/>
      <c r="G14" s="73"/>
      <c r="H14" s="46"/>
      <c r="I14" s="82"/>
      <c r="J14" s="56"/>
      <c r="K14" s="22"/>
      <c r="L14" s="14"/>
      <c r="M14" s="56"/>
      <c r="N14" s="22"/>
      <c r="O14" s="74"/>
      <c r="P14" s="77"/>
      <c r="Q14" s="22"/>
      <c r="R14" s="14"/>
      <c r="S14" s="14"/>
      <c r="T14" s="22"/>
      <c r="U14" s="14"/>
      <c r="V14" s="14"/>
      <c r="W14" s="14"/>
      <c r="X14" s="5"/>
      <c r="Y14" s="5"/>
      <c r="Z14" s="5"/>
      <c r="AA14" s="5"/>
      <c r="AB14" s="5"/>
    </row>
    <row r="15" spans="1:28" x14ac:dyDescent="0.4">
      <c r="A15" s="17"/>
      <c r="B15" s="76"/>
      <c r="C15" s="39">
        <v>4</v>
      </c>
      <c r="D15" s="42" t="str">
        <f>IF('1. KOLO SOUTĚŽE TABULKY'!$H$5=4,'1. KOLO SOUTĚŽE TABULKY'!$C$5,IF('1. KOLO SOUTĚŽE TABULKY'!$H$6=4,'1. KOLO SOUTĚŽE TABULKY'!$C$6,IF('1. KOLO SOUTĚŽE TABULKY'!$H$7=4,'1. KOLO SOUTĚŽE TABULKY'!$C$7,IF('1. KOLO SOUTĚŽE TABULKY'!$H$8=4,'1. KOLO SOUTĚŽE TABULKY'!$C$8,IF('1. KOLO SOUTĚŽE TABULKY'!$H$9=4,'1. KOLO SOUTĚŽE TABULKY'!$C$9,IF('1. KOLO SOUTĚŽE TABULKY'!$H$10=4,'1. KOLO SOUTĚŽE TABULKY'!$C$10,IF('1. KOLO SOUTĚŽE TABULKY'!$H$11=4,'1. KOLO SOUTĚŽE TABULKY'!$C$11,IF('1. KOLO SOUTĚŽE TABULKY'!$H$12=4,'1. KOLO SOUTĚŽE TABULKY'!$C$12,IF('1. KOLO SOUTĚŽE TABULKY'!$H$13=4,'1. KOLO SOUTĚŽE TABULKY'!$C$13,IF('1. KOLO SOUTĚŽE TABULKY'!$H$14=4,'1. KOLO SOUTĚŽE TABULKY'!$C$14,IF('1. KOLO SOUTĚŽE TABULKY'!$H$15=4,'1. KOLO SOUTĚŽE TABULKY'!$C$15,IF('1. KOLO SOUTĚŽE TABULKY'!$H$16=4,'1. KOLO SOUTĚŽE TABULKY'!$C$16,IF('1. KOLO SOUTĚŽE TABULKY'!$H$17=4,'1. KOLO SOUTĚŽE TABULKY'!$C$17,IF('1. KOLO SOUTĚŽE TABULKY'!$H$18=4,'1. KOLO SOUTĚŽE TABULKY'!$C$18,IF('1. KOLO SOUTĚŽE TABULKY'!$H$19=4,'1. KOLO SOUTĚŽE TABULKY'!$C$19,IF('1. KOLO SOUTĚŽE TABULKY'!$H$20=4,'1. KOLO SOUTĚŽE TABULKY'!$C$20,IF('1. KOLO SOUTĚŽE TABULKY'!$H$21=4,'1. KOLO SOUTĚŽE TABULKY'!$C$21,IF('1. KOLO SOUTĚŽE TABULKY'!$H$22=4,'1. KOLO SOUTĚŽE TABULKY'!$C$22,IF('1. KOLO SOUTĚŽE TABULKY'!$H$23=4,'1. KOLO SOUTĚŽE TABULKY'!$C$23,IF('1. KOLO SOUTĚŽE TABULKY'!$H$24=4,'1. KOLO SOUTĚŽE TABULKY'!$C$24,IF('1. KOLO SOUTĚŽE TABULKY'!$H$25=4,'1. KOLO SOUTĚŽE TABULKY'!$C$25,IF('1. KOLO SOUTĚŽE TABULKY'!$H$26=4,'1. KOLO SOUTĚŽE TABULKY'!$C$26,IF('1. KOLO SOUTĚŽE TABULKY'!$H$27=4,'1. KOLO SOUTĚŽE TABULKY'!$C$27,IF('1. KOLO SOUTĚŽE TABULKY'!$H$28=4,'1. KOLO SOUTĚŽE TABULKY'!$C$28,IF('1. KOLO SOUTĚŽE TABULKY'!$H$29=4,'1. KOLO SOUTĚŽE TABULKY'!$C$29,IF('1. KOLO SOUTĚŽE TABULKY'!$H$30=4,'1. KOLO SOUTĚŽE TABULKY'!$C$30,IF('1. KOLO SOUTĚŽE TABULKY'!$H$31=4,'1. KOLO SOUTĚŽE TABULKY'!$C$31,IF('1. KOLO SOUTĚŽE TABULKY'!$H$32=4,'1. KOLO SOUTĚŽE TABULKY'!$C$32,IF('1. KOLO SOUTĚŽE TABULKY'!$H$33=4,'1. KOLO SOUTĚŽE TABULKY'!$C$33,IF('1. KOLO SOUTĚŽE TABULKY'!$H$34=4,'1. KOLO SOUTĚŽE TABULKY'!$C$34,IF('1. KOLO SOUTĚŽE TABULKY'!$H$35=4,'1. KOLO SOUTĚŽE TABULKY'!$C$35,IF('1. KOLO SOUTĚŽE TABULKY'!$H$36=4,'1. KOLO SOUTĚŽE TABULKY'!$C$36,IF('1. KOLO SOUTĚŽE TABULKY'!$H$37=4,'1. KOLO SOUTĚŽE TABULKY'!$C$37,IF('1. KOLO SOUTĚŽE TABULKY'!$H$38=4,'1. KOLO SOUTĚŽE TABULKY'!$C$38,IF('1. KOLO SOUTĚŽE TABULKY'!$H$39=4,'1. KOLO SOUTĚŽE TABULKY'!$C$39,IF('1. KOLO SOUTĚŽE TABULKY'!$H$40=4,'1. KOLO SOUTĚŽE TABULKY'!$C$40,IF('1. KOLO SOUTĚŽE TABULKY'!$H$41=4,'1. KOLO SOUTĚŽE TABULKY'!$C$41,IF('1. KOLO SOUTĚŽE TABULKY'!$H$42=4,'1. KOLO SOUTĚŽE TABULKY'!$C$42,IF('1. KOLO SOUTĚŽE TABULKY'!$H$43=4,'1. KOLO SOUTĚŽE TABULKY'!$C$43,IF('1. KOLO SOUTĚŽE TABULKY'!$H$44=4,'1. KOLO SOUTĚŽE TABULKY'!$C$44,IF('1. KOLO SOUTĚŽE TABULKY'!$H$45=4,'1. KOLO SOUTĚŽE TABULKY'!$C$45,IF('1. KOLO SOUTĚŽE TABULKY'!$H$46=4,'1. KOLO SOUTĚŽE TABULKY'!$C$46,IF('1. KOLO SOUTĚŽE TABULKY'!$H$47=4,'1. KOLO SOUTĚŽE TABULKY'!$C$47,IF('1. KOLO SOUTĚŽE TABULKY'!$H$48=4,'1. KOLO SOUTĚŽE TABULKY'!$C$48,IF('1. KOLO SOUTĚŽE TABULKY'!$H$49=4,'1. KOLO SOUTĚŽE TABULKY'!$C$49,IF('1. KOLO SOUTĚŽE TABULKY'!$H$50=4,'1. KOLO SOUTĚŽE TABULKY'!$C$50,IF('1. KOLO SOUTĚŽE TABULKY'!$H$51=4,'1. KOLO SOUTĚŽE TABULKY'!$C$51,IF('1. KOLO SOUTĚŽE TABULKY'!$H$52=4,'1. KOLO SOUTĚŽE TABULKY'!$C$52,IF('1. KOLO SOUTĚŽE TABULKY'!$H$53=4,'1. KOLO SOUTĚŽE TABULKY'!$C$53,IF('1. KOLO SOUTĚŽE TABULKY'!$H$54=4,'1. KOLO SOUTĚŽE TABULKY'!$C$54,IF('1. KOLO SOUTĚŽE TABULKY'!$H$55=4,'1. KOLO SOUTĚŽE TABULKY'!$C$55,IF('1. KOLO SOUTĚŽE TABULKY'!$H$56=4,'1. KOLO SOUTĚŽE TABULKY'!$C$56,IF('1. KOLO SOUTĚŽE TABULKY'!$H$57=4,'1. KOLO SOUTĚŽE TABULKY'!$C$57,IF('1. KOLO SOUTĚŽE TABULKY'!$H$58=4,'1. KOLO SOUTĚŽE TABULKY'!$C$58,IF('1. KOLO SOUTĚŽE TABULKY'!$H$59=4,'1. KOLO SOUTĚŽE TABULKY'!$C$59,IF('1. KOLO SOUTĚŽE TABULKY'!$H$60=4,'1. KOLO SOUTĚŽE TABULKY'!$C$60,IF('1. KOLO SOUTĚŽE TABULKY'!$H$61=4,'1. KOLO SOUTĚŽE TABULKY'!$C$61,IF('1. KOLO SOUTĚŽE TABULKY'!$H$62=4,'1. KOLO SOUTĚŽE TABULKY'!$C$62,IF('1. KOLO SOUTĚŽE TABULKY'!$H$63=4,'1. KOLO SOUTĚŽE TABULKY'!$C$63,IF('1. KOLO SOUTĚŽE TABULKY'!$H$64=4,'1. KOLO SOUTĚŽE TABULKY'!$C$64,"-"))))))))))))))))))))))))))))))))))))))))))))))))))))))))))))</f>
        <v>Růžové bonbónky</v>
      </c>
      <c r="E15" s="37" t="s">
        <v>152</v>
      </c>
      <c r="F15" s="25"/>
      <c r="G15" s="41" t="str">
        <f>IF(E14="V",D14,IF(E15="V",D15,""))</f>
        <v>Růžové bonbónky</v>
      </c>
      <c r="H15" s="38"/>
      <c r="I15" s="82"/>
      <c r="J15" s="56"/>
      <c r="K15" s="22"/>
      <c r="L15" s="14"/>
      <c r="M15" s="72" t="s">
        <v>62</v>
      </c>
      <c r="N15" s="45"/>
      <c r="O15" s="81"/>
      <c r="P15" s="14"/>
      <c r="Q15" s="22"/>
      <c r="R15" s="14"/>
      <c r="S15" s="14"/>
      <c r="T15" s="22"/>
      <c r="U15" s="14"/>
      <c r="V15" s="14"/>
      <c r="W15" s="14"/>
      <c r="X15" s="5"/>
      <c r="Y15" s="5"/>
      <c r="Z15" s="5"/>
      <c r="AA15" s="5"/>
      <c r="AB15" s="5"/>
    </row>
    <row r="16" spans="1:28" ht="5.15" customHeight="1" x14ac:dyDescent="0.4">
      <c r="A16" s="17"/>
      <c r="B16" s="14"/>
      <c r="C16" s="14"/>
      <c r="D16" s="44"/>
      <c r="E16" s="22"/>
      <c r="F16" s="14"/>
      <c r="G16" s="56"/>
      <c r="H16" s="22"/>
      <c r="I16" s="14"/>
      <c r="J16" s="56"/>
      <c r="K16" s="22"/>
      <c r="L16" s="14"/>
      <c r="M16" s="72"/>
      <c r="N16" s="45"/>
      <c r="O16" s="47"/>
      <c r="P16" s="14"/>
      <c r="Q16" s="22"/>
      <c r="R16" s="14"/>
      <c r="S16" s="14"/>
      <c r="T16" s="22"/>
      <c r="U16" s="14"/>
      <c r="V16" s="14"/>
      <c r="W16" s="14"/>
      <c r="X16" s="5"/>
      <c r="Y16" s="5"/>
      <c r="Z16" s="5"/>
      <c r="AA16" s="5"/>
      <c r="AB16" s="5"/>
    </row>
    <row r="17" spans="1:28" x14ac:dyDescent="0.4">
      <c r="A17" s="17"/>
      <c r="B17" s="75" t="s">
        <v>50</v>
      </c>
      <c r="C17" s="39">
        <v>3</v>
      </c>
      <c r="D17" s="40" t="str">
        <f>IF('1. KOLO SOUTĚŽE TABULKY'!$H$5=3,'1. KOLO SOUTĚŽE TABULKY'!$C$5,IF('1. KOLO SOUTĚŽE TABULKY'!$H$6=3,'1. KOLO SOUTĚŽE TABULKY'!$C$6,IF('1. KOLO SOUTĚŽE TABULKY'!$H$7=3,'1. KOLO SOUTĚŽE TABULKY'!$C$7,IF('1. KOLO SOUTĚŽE TABULKY'!$H$8=3,'1. KOLO SOUTĚŽE TABULKY'!$C$8,IF('1. KOLO SOUTĚŽE TABULKY'!$H$9=3,'1. KOLO SOUTĚŽE TABULKY'!$C$9,IF('1. KOLO SOUTĚŽE TABULKY'!$H$10=3,'1. KOLO SOUTĚŽE TABULKY'!$C$10,IF('1. KOLO SOUTĚŽE TABULKY'!$H$11=3,'1. KOLO SOUTĚŽE TABULKY'!$C$11,IF('1. KOLO SOUTĚŽE TABULKY'!$H$12=3,'1. KOLO SOUTĚŽE TABULKY'!$C$12,IF('1. KOLO SOUTĚŽE TABULKY'!$H$13=3,'1. KOLO SOUTĚŽE TABULKY'!$C$13,IF('1. KOLO SOUTĚŽE TABULKY'!$H$14=3,'1. KOLO SOUTĚŽE TABULKY'!$C$14,IF('1. KOLO SOUTĚŽE TABULKY'!$H$15=3,'1. KOLO SOUTĚŽE TABULKY'!$C$15,IF('1. KOLO SOUTĚŽE TABULKY'!$H$16=3,'1. KOLO SOUTĚŽE TABULKY'!$C$16,IF('1. KOLO SOUTĚŽE TABULKY'!$H$17=3,'1. KOLO SOUTĚŽE TABULKY'!$C$17,IF('1. KOLO SOUTĚŽE TABULKY'!$H$18=3,'1. KOLO SOUTĚŽE TABULKY'!$C$18,IF('1. KOLO SOUTĚŽE TABULKY'!$H$19=3,'1. KOLO SOUTĚŽE TABULKY'!$C$19,IF('1. KOLO SOUTĚŽE TABULKY'!$H$20=3,'1. KOLO SOUTĚŽE TABULKY'!$C$20,IF('1. KOLO SOUTĚŽE TABULKY'!$H$21=3,'1. KOLO SOUTĚŽE TABULKY'!$C$21,IF('1. KOLO SOUTĚŽE TABULKY'!$H$22=3,'1. KOLO SOUTĚŽE TABULKY'!$C$22,IF('1. KOLO SOUTĚŽE TABULKY'!$H$23=3,'1. KOLO SOUTĚŽE TABULKY'!$C$23,IF('1. KOLO SOUTĚŽE TABULKY'!$H$24=3,'1. KOLO SOUTĚŽE TABULKY'!$C$24,IF('1. KOLO SOUTĚŽE TABULKY'!$H$25=3,'1. KOLO SOUTĚŽE TABULKY'!$C$25,IF('1. KOLO SOUTĚŽE TABULKY'!$H$26=3,'1. KOLO SOUTĚŽE TABULKY'!$C$26,IF('1. KOLO SOUTĚŽE TABULKY'!$H$27=3,'1. KOLO SOUTĚŽE TABULKY'!$C$27,IF('1. KOLO SOUTĚŽE TABULKY'!$H$28=3,'1. KOLO SOUTĚŽE TABULKY'!$C$28,IF('1. KOLO SOUTĚŽE TABULKY'!$H$29=3,'1. KOLO SOUTĚŽE TABULKY'!$C$29,IF('1. KOLO SOUTĚŽE TABULKY'!$H$30=3,'1. KOLO SOUTĚŽE TABULKY'!$C$30,IF('1. KOLO SOUTĚŽE TABULKY'!$H$31=3,'1. KOLO SOUTĚŽE TABULKY'!$C$31,IF('1. KOLO SOUTĚŽE TABULKY'!$H$32=3,'1. KOLO SOUTĚŽE TABULKY'!$C$32,IF('1. KOLO SOUTĚŽE TABULKY'!$H$33=3,'1. KOLO SOUTĚŽE TABULKY'!$C$33,IF('1. KOLO SOUTĚŽE TABULKY'!$H$34=3,'1. KOLO SOUTĚŽE TABULKY'!$C$34,IF('1. KOLO SOUTĚŽE TABULKY'!$H$35=3,'1. KOLO SOUTĚŽE TABULKY'!$C$35,IF('1. KOLO SOUTĚŽE TABULKY'!$H$36=3,'1. KOLO SOUTĚŽE TABULKY'!$C$36,IF('1. KOLO SOUTĚŽE TABULKY'!$H$37=3,'1. KOLO SOUTĚŽE TABULKY'!$C$37,IF('1. KOLO SOUTĚŽE TABULKY'!$H$38=3,'1. KOLO SOUTĚŽE TABULKY'!$C$38,IF('1. KOLO SOUTĚŽE TABULKY'!$H$39=3,'1. KOLO SOUTĚŽE TABULKY'!$C$39,IF('1. KOLO SOUTĚŽE TABULKY'!$H$40=3,'1. KOLO SOUTĚŽE TABULKY'!$C$40,IF('1. KOLO SOUTĚŽE TABULKY'!$H$41=3,'1. KOLO SOUTĚŽE TABULKY'!$C$41,IF('1. KOLO SOUTĚŽE TABULKY'!$H$42=3,'1. KOLO SOUTĚŽE TABULKY'!$C$42,IF('1. KOLO SOUTĚŽE TABULKY'!$H$43=3,'1. KOLO SOUTĚŽE TABULKY'!$C$43,IF('1. KOLO SOUTĚŽE TABULKY'!$H$44=3,'1. KOLO SOUTĚŽE TABULKY'!$C$44,IF('1. KOLO SOUTĚŽE TABULKY'!$H$45=3,'1. KOLO SOUTĚŽE TABULKY'!$C$45,IF('1. KOLO SOUTĚŽE TABULKY'!$H$46=3,'1. KOLO SOUTĚŽE TABULKY'!$C$46,IF('1. KOLO SOUTĚŽE TABULKY'!$H$47=3,'1. KOLO SOUTĚŽE TABULKY'!$C$47,IF('1. KOLO SOUTĚŽE TABULKY'!$H$48=3,'1. KOLO SOUTĚŽE TABULKY'!$C$48,IF('1. KOLO SOUTĚŽE TABULKY'!$H$49=3,'1. KOLO SOUTĚŽE TABULKY'!$C$49,IF('1. KOLO SOUTĚŽE TABULKY'!$H$50=3,'1. KOLO SOUTĚŽE TABULKY'!$C$50,IF('1. KOLO SOUTĚŽE TABULKY'!$H$51=3,'1. KOLO SOUTĚŽE TABULKY'!$C$51,IF('1. KOLO SOUTĚŽE TABULKY'!$H$52=3,'1. KOLO SOUTĚŽE TABULKY'!$C$52,IF('1. KOLO SOUTĚŽE TABULKY'!$H$53=3,'1. KOLO SOUTĚŽE TABULKY'!$C$53,IF('1. KOLO SOUTĚŽE TABULKY'!$H$54=3,'1. KOLO SOUTĚŽE TABULKY'!$C$54,IF('1. KOLO SOUTĚŽE TABULKY'!$H$55=3,'1. KOLO SOUTĚŽE TABULKY'!$C$55,IF('1. KOLO SOUTĚŽE TABULKY'!$H$56=3,'1. KOLO SOUTĚŽE TABULKY'!$C$56,IF('1. KOLO SOUTĚŽE TABULKY'!$H$57=3,'1. KOLO SOUTĚŽE TABULKY'!$C$57,IF('1. KOLO SOUTĚŽE TABULKY'!$H$58=3,'1. KOLO SOUTĚŽE TABULKY'!$C$58,IF('1. KOLO SOUTĚŽE TABULKY'!$H$59=3,'1. KOLO SOUTĚŽE TABULKY'!$C$59,IF('1. KOLO SOUTĚŽE TABULKY'!$H$60=3,'1. KOLO SOUTĚŽE TABULKY'!$C$60,IF('1. KOLO SOUTĚŽE TABULKY'!$H$61=3,'1. KOLO SOUTĚŽE TABULKY'!$C$61,IF('1. KOLO SOUTĚŽE TABULKY'!$H$62=3,'1. KOLO SOUTĚŽE TABULKY'!$C$62,IF('1. KOLO SOUTĚŽE TABULKY'!$H$63=3,'1. KOLO SOUTĚŽE TABULKY'!$C$63,IF('1. KOLO SOUTĚŽE TABULKY'!$H$64=3,'1. KOLO SOUTĚŽE TABULKY'!$C$64,"-"))))))))))))))))))))))))))))))))))))))))))))))))))))))))))))</f>
        <v>Hradečtí baráčníci 1</v>
      </c>
      <c r="E17" s="37" t="s">
        <v>152</v>
      </c>
      <c r="F17" s="26"/>
      <c r="G17" s="41" t="str">
        <f>IF(E17="V",D17,IF(E18="V",D18,""))</f>
        <v>Hradečtí baráčníci 1</v>
      </c>
      <c r="H17" s="38" t="s">
        <v>152</v>
      </c>
      <c r="I17" s="74"/>
      <c r="J17" s="56"/>
      <c r="K17" s="22"/>
      <c r="L17" s="14"/>
      <c r="M17" s="72"/>
      <c r="N17" s="45"/>
      <c r="O17" s="83"/>
      <c r="P17" s="41" t="str">
        <f>IF(N11="V",M11,IF(N21="V",M21,""))</f>
        <v>🦆🤝🍺 Kachna pivo business</v>
      </c>
      <c r="Q17" s="38" t="s">
        <v>152</v>
      </c>
      <c r="R17" s="74"/>
      <c r="S17" s="14"/>
      <c r="T17" s="22"/>
      <c r="U17" s="14"/>
      <c r="V17" s="14"/>
      <c r="W17" s="14"/>
      <c r="X17" s="5"/>
      <c r="Y17" s="5"/>
      <c r="Z17" s="5"/>
      <c r="AA17" s="5"/>
      <c r="AB17" s="5"/>
    </row>
    <row r="18" spans="1:28" ht="18" customHeight="1" x14ac:dyDescent="0.4">
      <c r="A18" s="17"/>
      <c r="B18" s="76"/>
      <c r="C18" s="39">
        <v>14</v>
      </c>
      <c r="D18" s="42" t="str">
        <f>IF('1. KOLO SOUTĚŽE TABULKY'!$H$5=14,'1. KOLO SOUTĚŽE TABULKY'!$C$5,IF('1. KOLO SOUTĚŽE TABULKY'!$H$6=14,'1. KOLO SOUTĚŽE TABULKY'!$C$6,IF('1. KOLO SOUTĚŽE TABULKY'!$H$7=14,'1. KOLO SOUTĚŽE TABULKY'!$C$7,IF('1. KOLO SOUTĚŽE TABULKY'!$H$8=14,'1. KOLO SOUTĚŽE TABULKY'!$C$8,IF('1. KOLO SOUTĚŽE TABULKY'!$H$9=14,'1. KOLO SOUTĚŽE TABULKY'!$C$9,IF('1. KOLO SOUTĚŽE TABULKY'!$H$10=14,'1. KOLO SOUTĚŽE TABULKY'!$C$10,IF('1. KOLO SOUTĚŽE TABULKY'!$H$11=14,'1. KOLO SOUTĚŽE TABULKY'!$C$11,IF('1. KOLO SOUTĚŽE TABULKY'!$H$12=14,'1. KOLO SOUTĚŽE TABULKY'!$C$12,IF('1. KOLO SOUTĚŽE TABULKY'!$H$13=14,'1. KOLO SOUTĚŽE TABULKY'!$C$13,IF('1. KOLO SOUTĚŽE TABULKY'!$H$14=14,'1. KOLO SOUTĚŽE TABULKY'!$C$14,IF('1. KOLO SOUTĚŽE TABULKY'!$H$15=14,'1. KOLO SOUTĚŽE TABULKY'!$C$15,IF('1. KOLO SOUTĚŽE TABULKY'!$H$16=14,'1. KOLO SOUTĚŽE TABULKY'!$C$16,IF('1. KOLO SOUTĚŽE TABULKY'!$H$17=14,'1. KOLO SOUTĚŽE TABULKY'!$C$17,IF('1. KOLO SOUTĚŽE TABULKY'!$H$18=14,'1. KOLO SOUTĚŽE TABULKY'!$C$18,IF('1. KOLO SOUTĚŽE TABULKY'!$H$19=14,'1. KOLO SOUTĚŽE TABULKY'!$C$19,IF('1. KOLO SOUTĚŽE TABULKY'!$H$20=14,'1. KOLO SOUTĚŽE TABULKY'!$C$20,IF('1. KOLO SOUTĚŽE TABULKY'!$H$21=14,'1. KOLO SOUTĚŽE TABULKY'!$C$21,IF('1. KOLO SOUTĚŽE TABULKY'!$H$22=14,'1. KOLO SOUTĚŽE TABULKY'!$C$22,IF('1. KOLO SOUTĚŽE TABULKY'!$H$23=14,'1. KOLO SOUTĚŽE TABULKY'!$C$23,IF('1. KOLO SOUTĚŽE TABULKY'!$H$24=14,'1. KOLO SOUTĚŽE TABULKY'!$C$24,IF('1. KOLO SOUTĚŽE TABULKY'!$H$25=14,'1. KOLO SOUTĚŽE TABULKY'!$C$25,IF('1. KOLO SOUTĚŽE TABULKY'!$H$26=14,'1. KOLO SOUTĚŽE TABULKY'!$C$26,IF('1. KOLO SOUTĚŽE TABULKY'!$H$27=14,'1. KOLO SOUTĚŽE TABULKY'!$C$27,IF('1. KOLO SOUTĚŽE TABULKY'!$H$28=14,'1. KOLO SOUTĚŽE TABULKY'!$C$28,IF('1. KOLO SOUTĚŽE TABULKY'!$H$29=14,'1. KOLO SOUTĚŽE TABULKY'!$C$29,IF('1. KOLO SOUTĚŽE TABULKY'!$H$30=14,'1. KOLO SOUTĚŽE TABULKY'!$C$30,IF('1. KOLO SOUTĚŽE TABULKY'!$H$31=14,'1. KOLO SOUTĚŽE TABULKY'!$C$31,IF('1. KOLO SOUTĚŽE TABULKY'!$H$32=14,'1. KOLO SOUTĚŽE TABULKY'!$C$32,IF('1. KOLO SOUTĚŽE TABULKY'!$H$33=14,'1. KOLO SOUTĚŽE TABULKY'!$C$33,IF('1. KOLO SOUTĚŽE TABULKY'!$H$34=14,'1. KOLO SOUTĚŽE TABULKY'!$C$34,IF('1. KOLO SOUTĚŽE TABULKY'!$H$35=14,'1. KOLO SOUTĚŽE TABULKY'!$C$35,IF('1. KOLO SOUTĚŽE TABULKY'!$H$36=14,'1. KOLO SOUTĚŽE TABULKY'!$C$36,IF('1. KOLO SOUTĚŽE TABULKY'!$H$37=14,'1. KOLO SOUTĚŽE TABULKY'!$C$37,IF('1. KOLO SOUTĚŽE TABULKY'!$H$38=14,'1. KOLO SOUTĚŽE TABULKY'!$C$38,IF('1. KOLO SOUTĚŽE TABULKY'!$H$39=14,'1. KOLO SOUTĚŽE TABULKY'!$C$39,IF('1. KOLO SOUTĚŽE TABULKY'!$H$40=14,'1. KOLO SOUTĚŽE TABULKY'!$C$40,IF('1. KOLO SOUTĚŽE TABULKY'!$H$41=14,'1. KOLO SOUTĚŽE TABULKY'!$C$41,IF('1. KOLO SOUTĚŽE TABULKY'!$H$42=14,'1. KOLO SOUTĚŽE TABULKY'!$C$42,IF('1. KOLO SOUTĚŽE TABULKY'!$H$43=14,'1. KOLO SOUTĚŽE TABULKY'!$C$43,IF('1. KOLO SOUTĚŽE TABULKY'!$H$44=14,'1. KOLO SOUTĚŽE TABULKY'!$C$44,IF('1. KOLO SOUTĚŽE TABULKY'!$H$45=14,'1. KOLO SOUTĚŽE TABULKY'!$C$45,IF('1. KOLO SOUTĚŽE TABULKY'!$H$46=14,'1. KOLO SOUTĚŽE TABULKY'!$C$46,IF('1. KOLO SOUTĚŽE TABULKY'!$H$47=14,'1. KOLO SOUTĚŽE TABULKY'!$C$47,IF('1. KOLO SOUTĚŽE TABULKY'!$H$48=14,'1. KOLO SOUTĚŽE TABULKY'!$C$48,IF('1. KOLO SOUTĚŽE TABULKY'!$H$49=14,'1. KOLO SOUTĚŽE TABULKY'!$C$49,IF('1. KOLO SOUTĚŽE TABULKY'!$H$50=14,'1. KOLO SOUTĚŽE TABULKY'!$C$50,IF('1. KOLO SOUTĚŽE TABULKY'!$H$51=14,'1. KOLO SOUTĚŽE TABULKY'!$C$51,IF('1. KOLO SOUTĚŽE TABULKY'!$H$52=14,'1. KOLO SOUTĚŽE TABULKY'!$C$52,IF('1. KOLO SOUTĚŽE TABULKY'!$H$53=14,'1. KOLO SOUTĚŽE TABULKY'!$C$53,IF('1. KOLO SOUTĚŽE TABULKY'!$H$54=14,'1. KOLO SOUTĚŽE TABULKY'!$C$54,IF('1. KOLO SOUTĚŽE TABULKY'!$H$55=14,'1. KOLO SOUTĚŽE TABULKY'!$C$55,IF('1. KOLO SOUTĚŽE TABULKY'!$H$56=14,'1. KOLO SOUTĚŽE TABULKY'!$C$56,IF('1. KOLO SOUTĚŽE TABULKY'!$H$57=14,'1. KOLO SOUTĚŽE TABULKY'!$C$57,IF('1. KOLO SOUTĚŽE TABULKY'!$H$58=14,'1. KOLO SOUTĚŽE TABULKY'!$C$58,IF('1. KOLO SOUTĚŽE TABULKY'!$H$59=14,'1. KOLO SOUTĚŽE TABULKY'!$C$59,IF('1. KOLO SOUTĚŽE TABULKY'!$H$60=14,'1. KOLO SOUTĚŽE TABULKY'!$C$60,IF('1. KOLO SOUTĚŽE TABULKY'!$H$61=14,'1. KOLO SOUTĚŽE TABULKY'!$C$61,IF('1. KOLO SOUTĚŽE TABULKY'!$H$62=14,'1. KOLO SOUTĚŽE TABULKY'!$C$62,IF('1. KOLO SOUTĚŽE TABULKY'!$H$63=14,'1. KOLO SOUTĚŽE TABULKY'!$C$63,IF('1. KOLO SOUTĚŽE TABULKY'!$H$64=14,'1. KOLO SOUTĚŽE TABULKY'!$C$64,"-"))))))))))))))))))))))))))))))))))))))))))))))))))))))))))))</f>
        <v>Br3</v>
      </c>
      <c r="E18" s="37"/>
      <c r="F18" s="25"/>
      <c r="G18" s="71" t="s">
        <v>63</v>
      </c>
      <c r="H18" s="43"/>
      <c r="I18" s="74"/>
      <c r="J18" s="56"/>
      <c r="K18" s="22"/>
      <c r="L18" s="14"/>
      <c r="M18" s="56"/>
      <c r="N18" s="22"/>
      <c r="O18" s="82"/>
      <c r="P18" s="85" t="s">
        <v>54</v>
      </c>
      <c r="Q18" s="48"/>
      <c r="R18" s="74"/>
      <c r="S18" s="14"/>
      <c r="T18" s="22"/>
      <c r="U18" s="14"/>
      <c r="V18" s="14"/>
      <c r="W18" s="14"/>
      <c r="X18" s="5"/>
      <c r="Y18" s="5"/>
      <c r="Z18" s="5"/>
      <c r="AA18" s="5"/>
      <c r="AB18" s="5"/>
    </row>
    <row r="19" spans="1:28" ht="5.15" customHeight="1" x14ac:dyDescent="0.4">
      <c r="A19" s="17"/>
      <c r="B19" s="14"/>
      <c r="C19" s="14"/>
      <c r="D19" s="44"/>
      <c r="E19" s="22"/>
      <c r="F19" s="14"/>
      <c r="G19" s="72"/>
      <c r="H19" s="45"/>
      <c r="I19" s="31"/>
      <c r="J19" s="56"/>
      <c r="K19" s="22"/>
      <c r="L19" s="14"/>
      <c r="M19" s="56"/>
      <c r="N19" s="22"/>
      <c r="O19" s="82"/>
      <c r="P19" s="78"/>
      <c r="Q19" s="49"/>
      <c r="R19" s="74"/>
      <c r="S19" s="14"/>
      <c r="T19" s="22"/>
      <c r="U19" s="14"/>
      <c r="V19" s="14"/>
      <c r="W19" s="14"/>
      <c r="X19" s="5"/>
      <c r="Y19" s="5"/>
      <c r="Z19" s="5"/>
      <c r="AA19" s="5"/>
      <c r="AB19" s="5"/>
    </row>
    <row r="20" spans="1:28" x14ac:dyDescent="0.4">
      <c r="A20" s="17"/>
      <c r="B20" s="75" t="s">
        <v>51</v>
      </c>
      <c r="C20" s="39">
        <v>11</v>
      </c>
      <c r="D20" s="40" t="str">
        <f>IF('1. KOLO SOUTĚŽE TABULKY'!$H$5=11,'1. KOLO SOUTĚŽE TABULKY'!$C$5,IF('1. KOLO SOUTĚŽE TABULKY'!$H$6=11,'1. KOLO SOUTĚŽE TABULKY'!$C$6,IF('1. KOLO SOUTĚŽE TABULKY'!$H$7=11,'1. KOLO SOUTĚŽE TABULKY'!$C$7,IF('1. KOLO SOUTĚŽE TABULKY'!$H$8=11,'1. KOLO SOUTĚŽE TABULKY'!$C$8,IF('1. KOLO SOUTĚŽE TABULKY'!$H$9=11,'1. KOLO SOUTĚŽE TABULKY'!$C$9,IF('1. KOLO SOUTĚŽE TABULKY'!$H$10=11,'1. KOLO SOUTĚŽE TABULKY'!$C$10,IF('1. KOLO SOUTĚŽE TABULKY'!$H$11=11,'1. KOLO SOUTĚŽE TABULKY'!$C$11,IF('1. KOLO SOUTĚŽE TABULKY'!$H$12=11,'1. KOLO SOUTĚŽE TABULKY'!$C$12,IF('1. KOLO SOUTĚŽE TABULKY'!$H$13=11,'1. KOLO SOUTĚŽE TABULKY'!$C$13,IF('1. KOLO SOUTĚŽE TABULKY'!$H$14=11,'1. KOLO SOUTĚŽE TABULKY'!$C$14,IF('1. KOLO SOUTĚŽE TABULKY'!$H$15=11,'1. KOLO SOUTĚŽE TABULKY'!$C$15,IF('1. KOLO SOUTĚŽE TABULKY'!$H$16=11,'1. KOLO SOUTĚŽE TABULKY'!$C$16,IF('1. KOLO SOUTĚŽE TABULKY'!$H$17=11,'1. KOLO SOUTĚŽE TABULKY'!$C$17,IF('1. KOLO SOUTĚŽE TABULKY'!$H$18=11,'1. KOLO SOUTĚŽE TABULKY'!$C$18,IF('1. KOLO SOUTĚŽE TABULKY'!$H$19=11,'1. KOLO SOUTĚŽE TABULKY'!$C$19,IF('1. KOLO SOUTĚŽE TABULKY'!$H$20=11,'1. KOLO SOUTĚŽE TABULKY'!$C$20,IF('1. KOLO SOUTĚŽE TABULKY'!$H$21=11,'1. KOLO SOUTĚŽE TABULKY'!$C$21,IF('1. KOLO SOUTĚŽE TABULKY'!$H$22=11,'1. KOLO SOUTĚŽE TABULKY'!$C$22,IF('1. KOLO SOUTĚŽE TABULKY'!$H$23=11,'1. KOLO SOUTĚŽE TABULKY'!$C$23,IF('1. KOLO SOUTĚŽE TABULKY'!$H$24=11,'1. KOLO SOUTĚŽE TABULKY'!$C$24,IF('1. KOLO SOUTĚŽE TABULKY'!$H$25=11,'1. KOLO SOUTĚŽE TABULKY'!$C$25,IF('1. KOLO SOUTĚŽE TABULKY'!$H$26=11,'1. KOLO SOUTĚŽE TABULKY'!$C$26,IF('1. KOLO SOUTĚŽE TABULKY'!$H$27=11,'1. KOLO SOUTĚŽE TABULKY'!$C$27,IF('1. KOLO SOUTĚŽE TABULKY'!$H$28=11,'1. KOLO SOUTĚŽE TABULKY'!$C$28,IF('1. KOLO SOUTĚŽE TABULKY'!$H$29=11,'1. KOLO SOUTĚŽE TABULKY'!$C$29,IF('1. KOLO SOUTĚŽE TABULKY'!$H$30=11,'1. KOLO SOUTĚŽE TABULKY'!$C$30,IF('1. KOLO SOUTĚŽE TABULKY'!$H$31=11,'1. KOLO SOUTĚŽE TABULKY'!$C$31,IF('1. KOLO SOUTĚŽE TABULKY'!$H$32=11,'1. KOLO SOUTĚŽE TABULKY'!$C$32,IF('1. KOLO SOUTĚŽE TABULKY'!$H$33=11,'1. KOLO SOUTĚŽE TABULKY'!$C$33,IF('1. KOLO SOUTĚŽE TABULKY'!$H$34=11,'1. KOLO SOUTĚŽE TABULKY'!$C$34,IF('1. KOLO SOUTĚŽE TABULKY'!$H$35=11,'1. KOLO SOUTĚŽE TABULKY'!$C$35,IF('1. KOLO SOUTĚŽE TABULKY'!$H$36=11,'1. KOLO SOUTĚŽE TABULKY'!$C$36,IF('1. KOLO SOUTĚŽE TABULKY'!$H$37=11,'1. KOLO SOUTĚŽE TABULKY'!$C$37,IF('1. KOLO SOUTĚŽE TABULKY'!$H$38=11,'1. KOLO SOUTĚŽE TABULKY'!$C$38,IF('1. KOLO SOUTĚŽE TABULKY'!$H$39=11,'1. KOLO SOUTĚŽE TABULKY'!$C$39,IF('1. KOLO SOUTĚŽE TABULKY'!$H$40=11,'1. KOLO SOUTĚŽE TABULKY'!$C$40,IF('1. KOLO SOUTĚŽE TABULKY'!$H$41=11,'1. KOLO SOUTĚŽE TABULKY'!$C$41,IF('1. KOLO SOUTĚŽE TABULKY'!$H$42=11,'1. KOLO SOUTĚŽE TABULKY'!$C$42,IF('1. KOLO SOUTĚŽE TABULKY'!$H$43=11,'1. KOLO SOUTĚŽE TABULKY'!$C$43,IF('1. KOLO SOUTĚŽE TABULKY'!$H$44=11,'1. KOLO SOUTĚŽE TABULKY'!$C$44,IF('1. KOLO SOUTĚŽE TABULKY'!$H$45=11,'1. KOLO SOUTĚŽE TABULKY'!$C$45,IF('1. KOLO SOUTĚŽE TABULKY'!$H$46=11,'1. KOLO SOUTĚŽE TABULKY'!$C$46,IF('1. KOLO SOUTĚŽE TABULKY'!$H$47=11,'1. KOLO SOUTĚŽE TABULKY'!$C$47,IF('1. KOLO SOUTĚŽE TABULKY'!$H$48=11,'1. KOLO SOUTĚŽE TABULKY'!$C$48,IF('1. KOLO SOUTĚŽE TABULKY'!$H$49=11,'1. KOLO SOUTĚŽE TABULKY'!$C$49,IF('1. KOLO SOUTĚŽE TABULKY'!$H$50=11,'1. KOLO SOUTĚŽE TABULKY'!$C$50,IF('1. KOLO SOUTĚŽE TABULKY'!$H$51=11,'1. KOLO SOUTĚŽE TABULKY'!$C$51,IF('1. KOLO SOUTĚŽE TABULKY'!$H$52=11,'1. KOLO SOUTĚŽE TABULKY'!$C$52,IF('1. KOLO SOUTĚŽE TABULKY'!$H$53=11,'1. KOLO SOUTĚŽE TABULKY'!$C$53,IF('1. KOLO SOUTĚŽE TABULKY'!$H$54=11,'1. KOLO SOUTĚŽE TABULKY'!$C$54,IF('1. KOLO SOUTĚŽE TABULKY'!$H$55=11,'1. KOLO SOUTĚŽE TABULKY'!$C$55,IF('1. KOLO SOUTĚŽE TABULKY'!$H$56=11,'1. KOLO SOUTĚŽE TABULKY'!$C$56,IF('1. KOLO SOUTĚŽE TABULKY'!$H$57=11,'1. KOLO SOUTĚŽE TABULKY'!$C$57,IF('1. KOLO SOUTĚŽE TABULKY'!$H$58=11,'1. KOLO SOUTĚŽE TABULKY'!$C$58,IF('1. KOLO SOUTĚŽE TABULKY'!$H$59=11,'1. KOLO SOUTĚŽE TABULKY'!$C$59,IF('1. KOLO SOUTĚŽE TABULKY'!$H$60=11,'1. KOLO SOUTĚŽE TABULKY'!$C$60,IF('1. KOLO SOUTĚŽE TABULKY'!$H$61=11,'1. KOLO SOUTĚŽE TABULKY'!$C$61,IF('1. KOLO SOUTĚŽE TABULKY'!$H$62=11,'1. KOLO SOUTĚŽE TABULKY'!$C$62,IF('1. KOLO SOUTĚŽE TABULKY'!$H$63=11,'1. KOLO SOUTĚŽE TABULKY'!$C$63,IF('1. KOLO SOUTĚŽE TABULKY'!$H$64=11,'1. KOLO SOUTĚŽE TABULKY'!$C$64,"-"))))))))))))))))))))))))))))))))))))))))))))))))))))))))))))</f>
        <v>Chci domu</v>
      </c>
      <c r="E20" s="37"/>
      <c r="F20" s="26"/>
      <c r="G20" s="73"/>
      <c r="H20" s="46"/>
      <c r="I20" s="82"/>
      <c r="J20" s="41" t="str">
        <f>IF(H17="V",G17,IF(H21="V",G21,""))</f>
        <v>Hradečtí baráčníci 1</v>
      </c>
      <c r="K20" s="38" t="s">
        <v>152</v>
      </c>
      <c r="L20" s="74"/>
      <c r="M20" s="56"/>
      <c r="N20" s="22"/>
      <c r="O20" s="82"/>
      <c r="P20" s="78"/>
      <c r="Q20" s="49"/>
      <c r="R20" s="74"/>
      <c r="S20" s="14"/>
      <c r="T20" s="22"/>
      <c r="U20" s="14"/>
      <c r="V20" s="14"/>
      <c r="W20" s="14"/>
      <c r="X20" s="5"/>
      <c r="Y20" s="5"/>
      <c r="Z20" s="5"/>
      <c r="AA20" s="5"/>
      <c r="AB20" s="5"/>
    </row>
    <row r="21" spans="1:28" ht="18" customHeight="1" x14ac:dyDescent="0.4">
      <c r="A21" s="17"/>
      <c r="B21" s="76"/>
      <c r="C21" s="39">
        <v>6</v>
      </c>
      <c r="D21" s="42" t="str">
        <f>IF('1. KOLO SOUTĚŽE TABULKY'!$H$5=6,'1. KOLO SOUTĚŽE TABULKY'!$C$5,IF('1. KOLO SOUTĚŽE TABULKY'!$H$6=6,'1. KOLO SOUTĚŽE TABULKY'!$C$6,IF('1. KOLO SOUTĚŽE TABULKY'!$H$7=6,'1. KOLO SOUTĚŽE TABULKY'!$C$7,IF('1. KOLO SOUTĚŽE TABULKY'!$H$8=6,'1. KOLO SOUTĚŽE TABULKY'!$C$8,IF('1. KOLO SOUTĚŽE TABULKY'!$H$9=6,'1. KOLO SOUTĚŽE TABULKY'!$C$9,IF('1. KOLO SOUTĚŽE TABULKY'!$H$10=6,'1. KOLO SOUTĚŽE TABULKY'!$C$10,IF('1. KOLO SOUTĚŽE TABULKY'!$H$11=6,'1. KOLO SOUTĚŽE TABULKY'!$C$11,IF('1. KOLO SOUTĚŽE TABULKY'!$H$12=6,'1. KOLO SOUTĚŽE TABULKY'!$C$12,IF('1. KOLO SOUTĚŽE TABULKY'!$H$13=6,'1. KOLO SOUTĚŽE TABULKY'!$C$13,IF('1. KOLO SOUTĚŽE TABULKY'!$H$14=6,'1. KOLO SOUTĚŽE TABULKY'!$C$14,IF('1. KOLO SOUTĚŽE TABULKY'!$H$15=6,'1. KOLO SOUTĚŽE TABULKY'!$C$15,IF('1. KOLO SOUTĚŽE TABULKY'!$H$16=6,'1. KOLO SOUTĚŽE TABULKY'!$C$16,IF('1. KOLO SOUTĚŽE TABULKY'!$H$17=6,'1. KOLO SOUTĚŽE TABULKY'!$C$17,IF('1. KOLO SOUTĚŽE TABULKY'!$H$18=6,'1. KOLO SOUTĚŽE TABULKY'!$C$18,IF('1. KOLO SOUTĚŽE TABULKY'!$H$19=6,'1. KOLO SOUTĚŽE TABULKY'!$C$19,IF('1. KOLO SOUTĚŽE TABULKY'!$H$20=6,'1. KOLO SOUTĚŽE TABULKY'!$C$20,IF('1. KOLO SOUTĚŽE TABULKY'!$H$21=6,'1. KOLO SOUTĚŽE TABULKY'!$C$21,IF('1. KOLO SOUTĚŽE TABULKY'!$H$22=6,'1. KOLO SOUTĚŽE TABULKY'!$C$22,IF('1. KOLO SOUTĚŽE TABULKY'!$H$23=6,'1. KOLO SOUTĚŽE TABULKY'!$C$23,IF('1. KOLO SOUTĚŽE TABULKY'!$H$24=6,'1. KOLO SOUTĚŽE TABULKY'!$C$24,IF('1. KOLO SOUTĚŽE TABULKY'!$H$25=6,'1. KOLO SOUTĚŽE TABULKY'!$C$25,IF('1. KOLO SOUTĚŽE TABULKY'!$H$26=6,'1. KOLO SOUTĚŽE TABULKY'!$C$26,IF('1. KOLO SOUTĚŽE TABULKY'!$H$27=6,'1. KOLO SOUTĚŽE TABULKY'!$C$27,IF('1. KOLO SOUTĚŽE TABULKY'!$H$28=6,'1. KOLO SOUTĚŽE TABULKY'!$C$28,IF('1. KOLO SOUTĚŽE TABULKY'!$H$29=6,'1. KOLO SOUTĚŽE TABULKY'!$C$29,IF('1. KOLO SOUTĚŽE TABULKY'!$H$30=6,'1. KOLO SOUTĚŽE TABULKY'!$C$30,IF('1. KOLO SOUTĚŽE TABULKY'!$H$31=6,'1. KOLO SOUTĚŽE TABULKY'!$C$31,IF('1. KOLO SOUTĚŽE TABULKY'!$H$32=6,'1. KOLO SOUTĚŽE TABULKY'!$C$32,IF('1. KOLO SOUTĚŽE TABULKY'!$H$33=6,'1. KOLO SOUTĚŽE TABULKY'!$C$33,IF('1. KOLO SOUTĚŽE TABULKY'!$H$34=6,'1. KOLO SOUTĚŽE TABULKY'!$C$34,IF('1. KOLO SOUTĚŽE TABULKY'!$H$35=6,'1. KOLO SOUTĚŽE TABULKY'!$C$35,IF('1. KOLO SOUTĚŽE TABULKY'!$H$36=6,'1. KOLO SOUTĚŽE TABULKY'!$C$36,IF('1. KOLO SOUTĚŽE TABULKY'!$H$37=6,'1. KOLO SOUTĚŽE TABULKY'!$C$37,IF('1. KOLO SOUTĚŽE TABULKY'!$H$38=6,'1. KOLO SOUTĚŽE TABULKY'!$C$38,IF('1. KOLO SOUTĚŽE TABULKY'!$H$39=6,'1. KOLO SOUTĚŽE TABULKY'!$C$39,IF('1. KOLO SOUTĚŽE TABULKY'!$H$40=6,'1. KOLO SOUTĚŽE TABULKY'!$C$40,IF('1. KOLO SOUTĚŽE TABULKY'!$H$41=6,'1. KOLO SOUTĚŽE TABULKY'!$C$41,IF('1. KOLO SOUTĚŽE TABULKY'!$H$42=6,'1. KOLO SOUTĚŽE TABULKY'!$C$42,IF('1. KOLO SOUTĚŽE TABULKY'!$H$43=6,'1. KOLO SOUTĚŽE TABULKY'!$C$43,IF('1. KOLO SOUTĚŽE TABULKY'!$H$44=6,'1. KOLO SOUTĚŽE TABULKY'!$C$44,IF('1. KOLO SOUTĚŽE TABULKY'!$H$45=6,'1. KOLO SOUTĚŽE TABULKY'!$C$45,IF('1. KOLO SOUTĚŽE TABULKY'!$H$46=6,'1. KOLO SOUTĚŽE TABULKY'!$C$46,IF('1. KOLO SOUTĚŽE TABULKY'!$H$47=6,'1. KOLO SOUTĚŽE TABULKY'!$C$47,IF('1. KOLO SOUTĚŽE TABULKY'!$H$48=6,'1. KOLO SOUTĚŽE TABULKY'!$C$48,IF('1. KOLO SOUTĚŽE TABULKY'!$H$49=6,'1. KOLO SOUTĚŽE TABULKY'!$C$49,IF('1. KOLO SOUTĚŽE TABULKY'!$H$50=6,'1. KOLO SOUTĚŽE TABULKY'!$C$50,IF('1. KOLO SOUTĚŽE TABULKY'!$H$51=6,'1. KOLO SOUTĚŽE TABULKY'!$C$51,IF('1. KOLO SOUTĚŽE TABULKY'!$H$52=6,'1. KOLO SOUTĚŽE TABULKY'!$C$52,IF('1. KOLO SOUTĚŽE TABULKY'!$H$53=6,'1. KOLO SOUTĚŽE TABULKY'!$C$53,IF('1. KOLO SOUTĚŽE TABULKY'!$H$54=6,'1. KOLO SOUTĚŽE TABULKY'!$C$54,IF('1. KOLO SOUTĚŽE TABULKY'!$H$55=6,'1. KOLO SOUTĚŽE TABULKY'!$C$55,IF('1. KOLO SOUTĚŽE TABULKY'!$H$56=6,'1. KOLO SOUTĚŽE TABULKY'!$C$56,IF('1. KOLO SOUTĚŽE TABULKY'!$H$57=6,'1. KOLO SOUTĚŽE TABULKY'!$C$57,IF('1. KOLO SOUTĚŽE TABULKY'!$H$58=6,'1. KOLO SOUTĚŽE TABULKY'!$C$58,IF('1. KOLO SOUTĚŽE TABULKY'!$H$59=6,'1. KOLO SOUTĚŽE TABULKY'!$C$59,IF('1. KOLO SOUTĚŽE TABULKY'!$H$60=6,'1. KOLO SOUTĚŽE TABULKY'!$C$60,IF('1. KOLO SOUTĚŽE TABULKY'!$H$61=6,'1. KOLO SOUTĚŽE TABULKY'!$C$61,IF('1. KOLO SOUTĚŽE TABULKY'!$H$62=6,'1. KOLO SOUTĚŽE TABULKY'!$C$62,IF('1. KOLO SOUTĚŽE TABULKY'!$H$63=6,'1. KOLO SOUTĚŽE TABULKY'!$C$63,IF('1. KOLO SOUTĚŽE TABULKY'!$H$64=6,'1. KOLO SOUTĚŽE TABULKY'!$C$64,"-"))))))))))))))))))))))))))))))))))))))))))))))))))))))))))))</f>
        <v>Team STV</v>
      </c>
      <c r="E21" s="37" t="s">
        <v>152</v>
      </c>
      <c r="F21" s="25"/>
      <c r="G21" s="41" t="str">
        <f>IF(E20="V",D20,IF(E21="V",D21,""))</f>
        <v>Team STV</v>
      </c>
      <c r="H21" s="38"/>
      <c r="I21" s="82"/>
      <c r="J21" s="71" t="s">
        <v>64</v>
      </c>
      <c r="K21" s="43"/>
      <c r="L21" s="74"/>
      <c r="M21" s="41" t="str">
        <f>IF(K20="V",J20,IF(K24="V",J24,""))</f>
        <v>Hradečtí baráčníci 1</v>
      </c>
      <c r="N21" s="38"/>
      <c r="O21" s="82"/>
      <c r="P21" s="77" t="s">
        <v>55</v>
      </c>
      <c r="Q21" s="49"/>
      <c r="R21" s="74"/>
      <c r="S21" s="14"/>
      <c r="T21" s="22"/>
      <c r="U21" s="14"/>
      <c r="V21" s="14"/>
      <c r="W21" s="14"/>
      <c r="X21" s="5"/>
      <c r="Y21" s="5"/>
      <c r="Z21" s="5"/>
      <c r="AA21" s="5"/>
      <c r="AB21" s="5"/>
    </row>
    <row r="22" spans="1:28" ht="5.15" customHeight="1" x14ac:dyDescent="0.4">
      <c r="A22" s="17"/>
      <c r="B22" s="14"/>
      <c r="C22" s="14"/>
      <c r="D22" s="44"/>
      <c r="E22" s="22"/>
      <c r="F22" s="14"/>
      <c r="G22" s="56"/>
      <c r="H22" s="22"/>
      <c r="I22" s="14"/>
      <c r="J22" s="72"/>
      <c r="K22" s="45"/>
      <c r="L22" s="31"/>
      <c r="M22" s="56"/>
      <c r="N22" s="22"/>
      <c r="O22" s="14"/>
      <c r="P22" s="77"/>
      <c r="Q22" s="22"/>
      <c r="R22" s="50"/>
      <c r="S22" s="14"/>
      <c r="T22" s="22"/>
      <c r="U22" s="14"/>
      <c r="V22" s="14"/>
      <c r="W22" s="14"/>
      <c r="X22" s="5"/>
      <c r="Y22" s="5"/>
      <c r="Z22" s="5"/>
      <c r="AA22" s="5"/>
      <c r="AB22" s="5"/>
    </row>
    <row r="23" spans="1:28" x14ac:dyDescent="0.4">
      <c r="A23" s="17"/>
      <c r="B23" s="75" t="s">
        <v>52</v>
      </c>
      <c r="C23" s="39">
        <v>7</v>
      </c>
      <c r="D23" s="40" t="str">
        <f>IF('1. KOLO SOUTĚŽE TABULKY'!$H$5=7,'1. KOLO SOUTĚŽE TABULKY'!$C$5,IF('1. KOLO SOUTĚŽE TABULKY'!$H$6=7,'1. KOLO SOUTĚŽE TABULKY'!$C$6,IF('1. KOLO SOUTĚŽE TABULKY'!$H$7=7,'1. KOLO SOUTĚŽE TABULKY'!$C$7,IF('1. KOLO SOUTĚŽE TABULKY'!$H$8=7,'1. KOLO SOUTĚŽE TABULKY'!$C$8,IF('1. KOLO SOUTĚŽE TABULKY'!$H$9=7,'1. KOLO SOUTĚŽE TABULKY'!$C$9,IF('1. KOLO SOUTĚŽE TABULKY'!$H$10=7,'1. KOLO SOUTĚŽE TABULKY'!$C$10,IF('1. KOLO SOUTĚŽE TABULKY'!$H$11=7,'1. KOLO SOUTĚŽE TABULKY'!$C$11,IF('1. KOLO SOUTĚŽE TABULKY'!$H$12=7,'1. KOLO SOUTĚŽE TABULKY'!$C$12,IF('1. KOLO SOUTĚŽE TABULKY'!$H$13=7,'1. KOLO SOUTĚŽE TABULKY'!$C$13,IF('1. KOLO SOUTĚŽE TABULKY'!$H$14=7,'1. KOLO SOUTĚŽE TABULKY'!$C$14,IF('1. KOLO SOUTĚŽE TABULKY'!$H$15=7,'1. KOLO SOUTĚŽE TABULKY'!$C$15,IF('1. KOLO SOUTĚŽE TABULKY'!$H$16=7,'1. KOLO SOUTĚŽE TABULKY'!$C$16,IF('1. KOLO SOUTĚŽE TABULKY'!$H$17=7,'1. KOLO SOUTĚŽE TABULKY'!$C$17,IF('1. KOLO SOUTĚŽE TABULKY'!$H$18=7,'1. KOLO SOUTĚŽE TABULKY'!$C$18,IF('1. KOLO SOUTĚŽE TABULKY'!$H$19=7,'1. KOLO SOUTĚŽE TABULKY'!$C$19,IF('1. KOLO SOUTĚŽE TABULKY'!$H$20=7,'1. KOLO SOUTĚŽE TABULKY'!$C$20,IF('1. KOLO SOUTĚŽE TABULKY'!$H$21=7,'1. KOLO SOUTĚŽE TABULKY'!$C$21,IF('1. KOLO SOUTĚŽE TABULKY'!$H$22=7,'1. KOLO SOUTĚŽE TABULKY'!$C$22,IF('1. KOLO SOUTĚŽE TABULKY'!$H$23=7,'1. KOLO SOUTĚŽE TABULKY'!$C$23,IF('1. KOLO SOUTĚŽE TABULKY'!$H$24=7,'1. KOLO SOUTĚŽE TABULKY'!$C$24,IF('1. KOLO SOUTĚŽE TABULKY'!$H$25=7,'1. KOLO SOUTĚŽE TABULKY'!$C$25,IF('1. KOLO SOUTĚŽE TABULKY'!$H$26=7,'1. KOLO SOUTĚŽE TABULKY'!$C$26,IF('1. KOLO SOUTĚŽE TABULKY'!$H$27=7,'1. KOLO SOUTĚŽE TABULKY'!$C$27,IF('1. KOLO SOUTĚŽE TABULKY'!$H$28=7,'1. KOLO SOUTĚŽE TABULKY'!$C$28,IF('1. KOLO SOUTĚŽE TABULKY'!$H$29=7,'1. KOLO SOUTĚŽE TABULKY'!$C$29,IF('1. KOLO SOUTĚŽE TABULKY'!$H$30=7,'1. KOLO SOUTĚŽE TABULKY'!$C$30,IF('1. KOLO SOUTĚŽE TABULKY'!$H$31=7,'1. KOLO SOUTĚŽE TABULKY'!$C$31,IF('1. KOLO SOUTĚŽE TABULKY'!$H$32=7,'1. KOLO SOUTĚŽE TABULKY'!$C$32,IF('1. KOLO SOUTĚŽE TABULKY'!$H$33=7,'1. KOLO SOUTĚŽE TABULKY'!$C$33,IF('1. KOLO SOUTĚŽE TABULKY'!$H$34=7,'1. KOLO SOUTĚŽE TABULKY'!$C$34,IF('1. KOLO SOUTĚŽE TABULKY'!$H$35=7,'1. KOLO SOUTĚŽE TABULKY'!$C$35,IF('1. KOLO SOUTĚŽE TABULKY'!$H$36=7,'1. KOLO SOUTĚŽE TABULKY'!$C$36,IF('1. KOLO SOUTĚŽE TABULKY'!$H$37=7,'1. KOLO SOUTĚŽE TABULKY'!$C$37,IF('1. KOLO SOUTĚŽE TABULKY'!$H$38=7,'1. KOLO SOUTĚŽE TABULKY'!$C$38,IF('1. KOLO SOUTĚŽE TABULKY'!$H$39=7,'1. KOLO SOUTĚŽE TABULKY'!$C$39,IF('1. KOLO SOUTĚŽE TABULKY'!$H$40=7,'1. KOLO SOUTĚŽE TABULKY'!$C$40,IF('1. KOLO SOUTĚŽE TABULKY'!$H$41=7,'1. KOLO SOUTĚŽE TABULKY'!$C$41,IF('1. KOLO SOUTĚŽE TABULKY'!$H$42=7,'1. KOLO SOUTĚŽE TABULKY'!$C$42,IF('1. KOLO SOUTĚŽE TABULKY'!$H$43=7,'1. KOLO SOUTĚŽE TABULKY'!$C$43,IF('1. KOLO SOUTĚŽE TABULKY'!$H$44=7,'1. KOLO SOUTĚŽE TABULKY'!$C$44,IF('1. KOLO SOUTĚŽE TABULKY'!$H$45=7,'1. KOLO SOUTĚŽE TABULKY'!$C$45,IF('1. KOLO SOUTĚŽE TABULKY'!$H$46=7,'1. KOLO SOUTĚŽE TABULKY'!$C$46,IF('1. KOLO SOUTĚŽE TABULKY'!$H$47=7,'1. KOLO SOUTĚŽE TABULKY'!$C$47,IF('1. KOLO SOUTĚŽE TABULKY'!$H$48=7,'1. KOLO SOUTĚŽE TABULKY'!$C$48,IF('1. KOLO SOUTĚŽE TABULKY'!$H$49=7,'1. KOLO SOUTĚŽE TABULKY'!$C$49,IF('1. KOLO SOUTĚŽE TABULKY'!$H$50=7,'1. KOLO SOUTĚŽE TABULKY'!$C$50,IF('1. KOLO SOUTĚŽE TABULKY'!$H$51=7,'1. KOLO SOUTĚŽE TABULKY'!$C$51,IF('1. KOLO SOUTĚŽE TABULKY'!$H$52=7,'1. KOLO SOUTĚŽE TABULKY'!$C$52,IF('1. KOLO SOUTĚŽE TABULKY'!$H$53=7,'1. KOLO SOUTĚŽE TABULKY'!$C$53,IF('1. KOLO SOUTĚŽE TABULKY'!$H$54=7,'1. KOLO SOUTĚŽE TABULKY'!$C$54,IF('1. KOLO SOUTĚŽE TABULKY'!$H$55=7,'1. KOLO SOUTĚŽE TABULKY'!$C$55,IF('1. KOLO SOUTĚŽE TABULKY'!$H$56=7,'1. KOLO SOUTĚŽE TABULKY'!$C$56,IF('1. KOLO SOUTĚŽE TABULKY'!$H$57=7,'1. KOLO SOUTĚŽE TABULKY'!$C$57,IF('1. KOLO SOUTĚŽE TABULKY'!$H$58=7,'1. KOLO SOUTĚŽE TABULKY'!$C$58,IF('1. KOLO SOUTĚŽE TABULKY'!$H$59=7,'1. KOLO SOUTĚŽE TABULKY'!$C$59,IF('1. KOLO SOUTĚŽE TABULKY'!$H$60=7,'1. KOLO SOUTĚŽE TABULKY'!$C$60,IF('1. KOLO SOUTĚŽE TABULKY'!$H$61=7,'1. KOLO SOUTĚŽE TABULKY'!$C$61,IF('1. KOLO SOUTĚŽE TABULKY'!$H$62=7,'1. KOLO SOUTĚŽE TABULKY'!$C$62,IF('1. KOLO SOUTĚŽE TABULKY'!$H$63=7,'1. KOLO SOUTĚŽE TABULKY'!$C$63,IF('1. KOLO SOUTĚŽE TABULKY'!$H$64=7,'1. KOLO SOUTĚŽE TABULKY'!$C$64,"-"))))))))))))))))))))))))))))))))))))))))))))))))))))))))))))</f>
        <v>Hradečtí baráčníci 2</v>
      </c>
      <c r="E23" s="37"/>
      <c r="F23" s="26"/>
      <c r="G23" s="41" t="str">
        <f>IF(E23="V",D23,IF(E24="V",D24,""))</f>
        <v>Párek v rohlíku s obojím</v>
      </c>
      <c r="H23" s="38"/>
      <c r="I23" s="74"/>
      <c r="J23" s="73"/>
      <c r="K23" s="46"/>
      <c r="L23" s="82"/>
      <c r="M23" s="56"/>
      <c r="N23" s="22"/>
      <c r="O23" s="14"/>
      <c r="P23" s="77"/>
      <c r="Q23" s="22"/>
      <c r="R23" s="82"/>
      <c r="S23" s="79" t="str">
        <f>IF(Q17="V",P17,IF(Q27="V",P27,""))</f>
        <v>🦆🤝🍺 Kachna pivo business</v>
      </c>
      <c r="T23" s="79"/>
      <c r="U23" s="79"/>
      <c r="V23" s="79"/>
      <c r="W23" s="14"/>
      <c r="X23" s="5"/>
      <c r="Y23" s="5"/>
      <c r="Z23" s="5"/>
      <c r="AA23" s="5"/>
      <c r="AB23" s="5"/>
    </row>
    <row r="24" spans="1:28" ht="18" customHeight="1" x14ac:dyDescent="0.4">
      <c r="A24" s="17"/>
      <c r="B24" s="76"/>
      <c r="C24" s="39">
        <v>10</v>
      </c>
      <c r="D24" s="42" t="str">
        <f>IF('1. KOLO SOUTĚŽE TABULKY'!$H$5=10,'1. KOLO SOUTĚŽE TABULKY'!$C$5,IF('1. KOLO SOUTĚŽE TABULKY'!$H$6=10,'1. KOLO SOUTĚŽE TABULKY'!$C$6,IF('1. KOLO SOUTĚŽE TABULKY'!$H$7=10,'1. KOLO SOUTĚŽE TABULKY'!$C$7,IF('1. KOLO SOUTĚŽE TABULKY'!$H$8=10,'1. KOLO SOUTĚŽE TABULKY'!$C$8,IF('1. KOLO SOUTĚŽE TABULKY'!$H$9=10,'1. KOLO SOUTĚŽE TABULKY'!$C$9,IF('1. KOLO SOUTĚŽE TABULKY'!$H$10=10,'1. KOLO SOUTĚŽE TABULKY'!$C$10,IF('1. KOLO SOUTĚŽE TABULKY'!$H$11=10,'1. KOLO SOUTĚŽE TABULKY'!$C$11,IF('1. KOLO SOUTĚŽE TABULKY'!$H$12=10,'1. KOLO SOUTĚŽE TABULKY'!$C$12,IF('1. KOLO SOUTĚŽE TABULKY'!$H$13=10,'1. KOLO SOUTĚŽE TABULKY'!$C$13,IF('1. KOLO SOUTĚŽE TABULKY'!$H$14=10,'1. KOLO SOUTĚŽE TABULKY'!$C$14,IF('1. KOLO SOUTĚŽE TABULKY'!$H$15=10,'1. KOLO SOUTĚŽE TABULKY'!$C$15,IF('1. KOLO SOUTĚŽE TABULKY'!$H$16=10,'1. KOLO SOUTĚŽE TABULKY'!$C$16,IF('1. KOLO SOUTĚŽE TABULKY'!$H$17=10,'1. KOLO SOUTĚŽE TABULKY'!$C$17,IF('1. KOLO SOUTĚŽE TABULKY'!$H$18=10,'1. KOLO SOUTĚŽE TABULKY'!$C$18,IF('1. KOLO SOUTĚŽE TABULKY'!$H$19=10,'1. KOLO SOUTĚŽE TABULKY'!$C$19,IF('1. KOLO SOUTĚŽE TABULKY'!$H$20=10,'1. KOLO SOUTĚŽE TABULKY'!$C$20,IF('1. KOLO SOUTĚŽE TABULKY'!$H$21=10,'1. KOLO SOUTĚŽE TABULKY'!$C$21,IF('1. KOLO SOUTĚŽE TABULKY'!$H$22=10,'1. KOLO SOUTĚŽE TABULKY'!$C$22,IF('1. KOLO SOUTĚŽE TABULKY'!$H$23=10,'1. KOLO SOUTĚŽE TABULKY'!$C$23,IF('1. KOLO SOUTĚŽE TABULKY'!$H$24=10,'1. KOLO SOUTĚŽE TABULKY'!$C$24,IF('1. KOLO SOUTĚŽE TABULKY'!$H$25=10,'1. KOLO SOUTĚŽE TABULKY'!$C$25,IF('1. KOLO SOUTĚŽE TABULKY'!$H$26=10,'1. KOLO SOUTĚŽE TABULKY'!$C$26,IF('1. KOLO SOUTĚŽE TABULKY'!$H$27=10,'1. KOLO SOUTĚŽE TABULKY'!$C$27,IF('1. KOLO SOUTĚŽE TABULKY'!$H$28=10,'1. KOLO SOUTĚŽE TABULKY'!$C$28,IF('1. KOLO SOUTĚŽE TABULKY'!$H$29=10,'1. KOLO SOUTĚŽE TABULKY'!$C$29,IF('1. KOLO SOUTĚŽE TABULKY'!$H$30=10,'1. KOLO SOUTĚŽE TABULKY'!$C$30,IF('1. KOLO SOUTĚŽE TABULKY'!$H$31=10,'1. KOLO SOUTĚŽE TABULKY'!$C$31,IF('1. KOLO SOUTĚŽE TABULKY'!$H$32=10,'1. KOLO SOUTĚŽE TABULKY'!$C$32,IF('1. KOLO SOUTĚŽE TABULKY'!$H$33=10,'1. KOLO SOUTĚŽE TABULKY'!$C$33,IF('1. KOLO SOUTĚŽE TABULKY'!$H$34=10,'1. KOLO SOUTĚŽE TABULKY'!$C$34,IF('1. KOLO SOUTĚŽE TABULKY'!$H$35=10,'1. KOLO SOUTĚŽE TABULKY'!$C$35,IF('1. KOLO SOUTĚŽE TABULKY'!$H$36=10,'1. KOLO SOUTĚŽE TABULKY'!$C$36,IF('1. KOLO SOUTĚŽE TABULKY'!$H$37=10,'1. KOLO SOUTĚŽE TABULKY'!$C$37,IF('1. KOLO SOUTĚŽE TABULKY'!$H$38=10,'1. KOLO SOUTĚŽE TABULKY'!$C$38,IF('1. KOLO SOUTĚŽE TABULKY'!$H$39=10,'1. KOLO SOUTĚŽE TABULKY'!$C$39,IF('1. KOLO SOUTĚŽE TABULKY'!$H$40=10,'1. KOLO SOUTĚŽE TABULKY'!$C$40,IF('1. KOLO SOUTĚŽE TABULKY'!$H$41=10,'1. KOLO SOUTĚŽE TABULKY'!$C$41,IF('1. KOLO SOUTĚŽE TABULKY'!$H$42=10,'1. KOLO SOUTĚŽE TABULKY'!$C$42,IF('1. KOLO SOUTĚŽE TABULKY'!$H$43=10,'1. KOLO SOUTĚŽE TABULKY'!$C$43,IF('1. KOLO SOUTĚŽE TABULKY'!$H$44=10,'1. KOLO SOUTĚŽE TABULKY'!$C$44,IF('1. KOLO SOUTĚŽE TABULKY'!$H$45=10,'1. KOLO SOUTĚŽE TABULKY'!$C$45,IF('1. KOLO SOUTĚŽE TABULKY'!$H$46=10,'1. KOLO SOUTĚŽE TABULKY'!$C$46,IF('1. KOLO SOUTĚŽE TABULKY'!$H$47=10,'1. KOLO SOUTĚŽE TABULKY'!$C$47,IF('1. KOLO SOUTĚŽE TABULKY'!$H$48=10,'1. KOLO SOUTĚŽE TABULKY'!$C$48,IF('1. KOLO SOUTĚŽE TABULKY'!$H$49=10,'1. KOLO SOUTĚŽE TABULKY'!$C$49,IF('1. KOLO SOUTĚŽE TABULKY'!$H$50=10,'1. KOLO SOUTĚŽE TABULKY'!$C$50,IF('1. KOLO SOUTĚŽE TABULKY'!$H$51=10,'1. KOLO SOUTĚŽE TABULKY'!$C$51,IF('1. KOLO SOUTĚŽE TABULKY'!$H$52=10,'1. KOLO SOUTĚŽE TABULKY'!$C$52,IF('1. KOLO SOUTĚŽE TABULKY'!$H$53=10,'1. KOLO SOUTĚŽE TABULKY'!$C$53,IF('1. KOLO SOUTĚŽE TABULKY'!$H$54=10,'1. KOLO SOUTĚŽE TABULKY'!$C$54,IF('1. KOLO SOUTĚŽE TABULKY'!$H$55=10,'1. KOLO SOUTĚŽE TABULKY'!$C$55,IF('1. KOLO SOUTĚŽE TABULKY'!$H$56=10,'1. KOLO SOUTĚŽE TABULKY'!$C$56,IF('1. KOLO SOUTĚŽE TABULKY'!$H$57=10,'1. KOLO SOUTĚŽE TABULKY'!$C$57,IF('1. KOLO SOUTĚŽE TABULKY'!$H$58=10,'1. KOLO SOUTĚŽE TABULKY'!$C$58,IF('1. KOLO SOUTĚŽE TABULKY'!$H$59=10,'1. KOLO SOUTĚŽE TABULKY'!$C$59,IF('1. KOLO SOUTĚŽE TABULKY'!$H$60=10,'1. KOLO SOUTĚŽE TABULKY'!$C$60,IF('1. KOLO SOUTĚŽE TABULKY'!$H$61=10,'1. KOLO SOUTĚŽE TABULKY'!$C$61,IF('1. KOLO SOUTĚŽE TABULKY'!$H$62=10,'1. KOLO SOUTĚŽE TABULKY'!$C$62,IF('1. KOLO SOUTĚŽE TABULKY'!$H$63=10,'1. KOLO SOUTĚŽE TABULKY'!$C$63,IF('1. KOLO SOUTĚŽE TABULKY'!$H$64=10,'1. KOLO SOUTĚŽE TABULKY'!$C$64,"-"))))))))))))))))))))))))))))))))))))))))))))))))))))))))))))</f>
        <v>Párek v rohlíku s obojím</v>
      </c>
      <c r="E24" s="37" t="s">
        <v>152</v>
      </c>
      <c r="F24" s="25"/>
      <c r="G24" s="71" t="s">
        <v>65</v>
      </c>
      <c r="H24" s="43"/>
      <c r="I24" s="74"/>
      <c r="J24" s="41" t="str">
        <f>IF(H23="V",G23,IF(H27="V",G27,""))</f>
        <v>HA!pozdě</v>
      </c>
      <c r="K24" s="38"/>
      <c r="L24" s="82"/>
      <c r="M24" s="56"/>
      <c r="N24" s="22"/>
      <c r="O24" s="14"/>
      <c r="P24" s="87" t="s">
        <v>58</v>
      </c>
      <c r="Q24" s="22"/>
      <c r="R24" s="82"/>
      <c r="S24" s="79"/>
      <c r="T24" s="79"/>
      <c r="U24" s="79"/>
      <c r="V24" s="79"/>
      <c r="W24" s="14"/>
      <c r="X24" s="5"/>
      <c r="Y24" s="5"/>
      <c r="Z24" s="5"/>
      <c r="AA24" s="5"/>
      <c r="AB24" s="5"/>
    </row>
    <row r="25" spans="1:28" ht="5.15" customHeight="1" x14ac:dyDescent="0.4">
      <c r="A25" s="17"/>
      <c r="B25" s="14"/>
      <c r="C25" s="14"/>
      <c r="D25" s="44"/>
      <c r="E25" s="22"/>
      <c r="F25" s="14"/>
      <c r="G25" s="72"/>
      <c r="H25" s="45"/>
      <c r="I25" s="31"/>
      <c r="J25" s="56"/>
      <c r="K25" s="22"/>
      <c r="L25" s="14"/>
      <c r="M25" s="56"/>
      <c r="N25" s="22"/>
      <c r="O25" s="14"/>
      <c r="P25" s="87"/>
      <c r="Q25" s="22"/>
      <c r="R25" s="82"/>
      <c r="S25" s="14"/>
      <c r="T25" s="22"/>
      <c r="U25" s="14"/>
      <c r="V25" s="14"/>
      <c r="W25" s="14"/>
      <c r="X25" s="5"/>
      <c r="Y25" s="5"/>
      <c r="Z25" s="5"/>
      <c r="AA25" s="5"/>
      <c r="AB25" s="5"/>
    </row>
    <row r="26" spans="1:28" ht="18.75" customHeight="1" x14ac:dyDescent="0.4">
      <c r="A26" s="17"/>
      <c r="B26" s="75" t="s">
        <v>53</v>
      </c>
      <c r="C26" s="39">
        <v>15</v>
      </c>
      <c r="D26" s="40" t="str">
        <f>IF('1. KOLO SOUTĚŽE TABULKY'!$H$5=15,'1. KOLO SOUTĚŽE TABULKY'!$C$5,IF('1. KOLO SOUTĚŽE TABULKY'!$H$6=15,'1. KOLO SOUTĚŽE TABULKY'!$C$6,IF('1. KOLO SOUTĚŽE TABULKY'!$H$7=15,'1. KOLO SOUTĚŽE TABULKY'!$C$7,IF('1. KOLO SOUTĚŽE TABULKY'!$H$8=15,'1. KOLO SOUTĚŽE TABULKY'!$C$8,IF('1. KOLO SOUTĚŽE TABULKY'!$H$9=15,'1. KOLO SOUTĚŽE TABULKY'!$C$9,IF('1. KOLO SOUTĚŽE TABULKY'!$H$10=15,'1. KOLO SOUTĚŽE TABULKY'!$C$10,IF('1. KOLO SOUTĚŽE TABULKY'!$H$11=15,'1. KOLO SOUTĚŽE TABULKY'!$C$11,IF('1. KOLO SOUTĚŽE TABULKY'!$H$12=15,'1. KOLO SOUTĚŽE TABULKY'!$C$12,IF('1. KOLO SOUTĚŽE TABULKY'!$H$13=15,'1. KOLO SOUTĚŽE TABULKY'!$C$13,IF('1. KOLO SOUTĚŽE TABULKY'!$H$14=15,'1. KOLO SOUTĚŽE TABULKY'!$C$14,IF('1. KOLO SOUTĚŽE TABULKY'!$H$15=15,'1. KOLO SOUTĚŽE TABULKY'!$C$15,IF('1. KOLO SOUTĚŽE TABULKY'!$H$16=15,'1. KOLO SOUTĚŽE TABULKY'!$C$16,IF('1. KOLO SOUTĚŽE TABULKY'!$H$17=15,'1. KOLO SOUTĚŽE TABULKY'!$C$17,IF('1. KOLO SOUTĚŽE TABULKY'!$H$18=15,'1. KOLO SOUTĚŽE TABULKY'!$C$18,IF('1. KOLO SOUTĚŽE TABULKY'!$H$19=15,'1. KOLO SOUTĚŽE TABULKY'!$C$19,IF('1. KOLO SOUTĚŽE TABULKY'!$H$20=15,'1. KOLO SOUTĚŽE TABULKY'!$C$20,IF('1. KOLO SOUTĚŽE TABULKY'!$H$21=15,'1. KOLO SOUTĚŽE TABULKY'!$C$21,IF('1. KOLO SOUTĚŽE TABULKY'!$H$22=15,'1. KOLO SOUTĚŽE TABULKY'!$C$22,IF('1. KOLO SOUTĚŽE TABULKY'!$H$23=15,'1. KOLO SOUTĚŽE TABULKY'!$C$23,IF('1. KOLO SOUTĚŽE TABULKY'!$H$24=15,'1. KOLO SOUTĚŽE TABULKY'!$C$24,IF('1. KOLO SOUTĚŽE TABULKY'!$H$25=15,'1. KOLO SOUTĚŽE TABULKY'!$C$25,IF('1. KOLO SOUTĚŽE TABULKY'!$H$26=15,'1. KOLO SOUTĚŽE TABULKY'!$C$26,IF('1. KOLO SOUTĚŽE TABULKY'!$H$27=15,'1. KOLO SOUTĚŽE TABULKY'!$C$27,IF('1. KOLO SOUTĚŽE TABULKY'!$H$28=15,'1. KOLO SOUTĚŽE TABULKY'!$C$28,IF('1. KOLO SOUTĚŽE TABULKY'!$H$29=15,'1. KOLO SOUTĚŽE TABULKY'!$C$29,IF('1. KOLO SOUTĚŽE TABULKY'!$H$30=15,'1. KOLO SOUTĚŽE TABULKY'!$C$30,IF('1. KOLO SOUTĚŽE TABULKY'!$H$31=15,'1. KOLO SOUTĚŽE TABULKY'!$C$31,IF('1. KOLO SOUTĚŽE TABULKY'!$H$32=15,'1. KOLO SOUTĚŽE TABULKY'!$C$32,IF('1. KOLO SOUTĚŽE TABULKY'!$H$33=15,'1. KOLO SOUTĚŽE TABULKY'!$C$33,IF('1. KOLO SOUTĚŽE TABULKY'!$H$34=15,'1. KOLO SOUTĚŽE TABULKY'!$C$34,IF('1. KOLO SOUTĚŽE TABULKY'!$H$35=15,'1. KOLO SOUTĚŽE TABULKY'!$C$35,IF('1. KOLO SOUTĚŽE TABULKY'!$H$36=15,'1. KOLO SOUTĚŽE TABULKY'!$C$36,IF('1. KOLO SOUTĚŽE TABULKY'!$H$37=15,'1. KOLO SOUTĚŽE TABULKY'!$C$37,IF('1. KOLO SOUTĚŽE TABULKY'!$H$38=15,'1. KOLO SOUTĚŽE TABULKY'!$C$38,IF('1. KOLO SOUTĚŽE TABULKY'!$H$39=15,'1. KOLO SOUTĚŽE TABULKY'!$C$39,IF('1. KOLO SOUTĚŽE TABULKY'!$H$40=15,'1. KOLO SOUTĚŽE TABULKY'!$C$40,IF('1. KOLO SOUTĚŽE TABULKY'!$H$41=15,'1. KOLO SOUTĚŽE TABULKY'!$C$41,IF('1. KOLO SOUTĚŽE TABULKY'!$H$42=15,'1. KOLO SOUTĚŽE TABULKY'!$C$42,IF('1. KOLO SOUTĚŽE TABULKY'!$H$43=15,'1. KOLO SOUTĚŽE TABULKY'!$C$43,IF('1. KOLO SOUTĚŽE TABULKY'!$H$44=15,'1. KOLO SOUTĚŽE TABULKY'!$C$44,IF('1. KOLO SOUTĚŽE TABULKY'!$H$45=15,'1. KOLO SOUTĚŽE TABULKY'!$C$45,IF('1. KOLO SOUTĚŽE TABULKY'!$H$46=15,'1. KOLO SOUTĚŽE TABULKY'!$C$46,IF('1. KOLO SOUTĚŽE TABULKY'!$H$47=15,'1. KOLO SOUTĚŽE TABULKY'!$C$47,IF('1. KOLO SOUTĚŽE TABULKY'!$H$48=15,'1. KOLO SOUTĚŽE TABULKY'!$C$48,IF('1. KOLO SOUTĚŽE TABULKY'!$H$49=15,'1. KOLO SOUTĚŽE TABULKY'!$C$49,IF('1. KOLO SOUTĚŽE TABULKY'!$H$50=15,'1. KOLO SOUTĚŽE TABULKY'!$C$50,IF('1. KOLO SOUTĚŽE TABULKY'!$H$51=15,'1. KOLO SOUTĚŽE TABULKY'!$C$51,IF('1. KOLO SOUTĚŽE TABULKY'!$H$52=15,'1. KOLO SOUTĚŽE TABULKY'!$C$52,IF('1. KOLO SOUTĚŽE TABULKY'!$H$53=15,'1. KOLO SOUTĚŽE TABULKY'!$C$53,IF('1. KOLO SOUTĚŽE TABULKY'!$H$54=15,'1. KOLO SOUTĚŽE TABULKY'!$C$54,IF('1. KOLO SOUTĚŽE TABULKY'!$H$55=15,'1. KOLO SOUTĚŽE TABULKY'!$C$55,IF('1. KOLO SOUTĚŽE TABULKY'!$H$56=15,'1. KOLO SOUTĚŽE TABULKY'!$C$56,IF('1. KOLO SOUTĚŽE TABULKY'!$H$57=15,'1. KOLO SOUTĚŽE TABULKY'!$C$57,IF('1. KOLO SOUTĚŽE TABULKY'!$H$58=15,'1. KOLO SOUTĚŽE TABULKY'!$C$58,IF('1. KOLO SOUTĚŽE TABULKY'!$H$59=15,'1. KOLO SOUTĚŽE TABULKY'!$C$59,IF('1. KOLO SOUTĚŽE TABULKY'!$H$60=15,'1. KOLO SOUTĚŽE TABULKY'!$C$60,IF('1. KOLO SOUTĚŽE TABULKY'!$H$61=15,'1. KOLO SOUTĚŽE TABULKY'!$C$61,IF('1. KOLO SOUTĚŽE TABULKY'!$H$62=15,'1. KOLO SOUTĚŽE TABULKY'!$C$62,IF('1. KOLO SOUTĚŽE TABULKY'!$H$63=15,'1. KOLO SOUTĚŽE TABULKY'!$C$63,IF('1. KOLO SOUTĚŽE TABULKY'!$H$64=15,'1. KOLO SOUTĚŽE TABULKY'!$C$64,"-"))))))))))))))))))))))))))))))))))))))))))))))))))))))))))))</f>
        <v>Žlutá vesta taky cesta</v>
      </c>
      <c r="E26" s="37"/>
      <c r="F26" s="26"/>
      <c r="G26" s="73"/>
      <c r="H26" s="46"/>
      <c r="I26" s="82"/>
      <c r="J26" s="56"/>
      <c r="K26" s="22"/>
      <c r="L26" s="14"/>
      <c r="M26" s="56"/>
      <c r="N26" s="22"/>
      <c r="O26" s="14"/>
      <c r="P26" s="88"/>
      <c r="Q26" s="22"/>
      <c r="R26" s="82"/>
      <c r="S26" s="68" t="s">
        <v>111</v>
      </c>
      <c r="T26" s="68"/>
      <c r="U26" s="68"/>
      <c r="V26" s="68"/>
      <c r="W26" s="14"/>
      <c r="X26" s="5"/>
      <c r="Y26" s="5"/>
      <c r="Z26" s="5"/>
      <c r="AA26" s="5"/>
      <c r="AB26" s="5"/>
    </row>
    <row r="27" spans="1:28" x14ac:dyDescent="0.4">
      <c r="A27" s="17"/>
      <c r="B27" s="76"/>
      <c r="C27" s="39">
        <v>2</v>
      </c>
      <c r="D27" s="42" t="str">
        <f>IF('1. KOLO SOUTĚŽE TABULKY'!$H$5=2,'1. KOLO SOUTĚŽE TABULKY'!$C$5,IF('1. KOLO SOUTĚŽE TABULKY'!$H$6=2,'1. KOLO SOUTĚŽE TABULKY'!$C$6,IF('1. KOLO SOUTĚŽE TABULKY'!$H$7=2,'1. KOLO SOUTĚŽE TABULKY'!$C$7,IF('1. KOLO SOUTĚŽE TABULKY'!$H$8=2,'1. KOLO SOUTĚŽE TABULKY'!$C$8,IF('1. KOLO SOUTĚŽE TABULKY'!$H$9=2,'1. KOLO SOUTĚŽE TABULKY'!$C$9,IF('1. KOLO SOUTĚŽE TABULKY'!$H$10=2,'1. KOLO SOUTĚŽE TABULKY'!$C$10,IF('1. KOLO SOUTĚŽE TABULKY'!$H$11=2,'1. KOLO SOUTĚŽE TABULKY'!$C$11,IF('1. KOLO SOUTĚŽE TABULKY'!$H$12=2,'1. KOLO SOUTĚŽE TABULKY'!$C$12,IF('1. KOLO SOUTĚŽE TABULKY'!$H$13=2,'1. KOLO SOUTĚŽE TABULKY'!$C$13,IF('1. KOLO SOUTĚŽE TABULKY'!$H$14=2,'1. KOLO SOUTĚŽE TABULKY'!$C$14,IF('1. KOLO SOUTĚŽE TABULKY'!$H$15=2,'1. KOLO SOUTĚŽE TABULKY'!$C$15,IF('1. KOLO SOUTĚŽE TABULKY'!$H$16=2,'1. KOLO SOUTĚŽE TABULKY'!$C$16,IF('1. KOLO SOUTĚŽE TABULKY'!$H$17=2,'1. KOLO SOUTĚŽE TABULKY'!$C$17,IF('1. KOLO SOUTĚŽE TABULKY'!$H$18=2,'1. KOLO SOUTĚŽE TABULKY'!$C$18,IF('1. KOLO SOUTĚŽE TABULKY'!$H$19=2,'1. KOLO SOUTĚŽE TABULKY'!$C$19,IF('1. KOLO SOUTĚŽE TABULKY'!$H$20=2,'1. KOLO SOUTĚŽE TABULKY'!$C$20,IF('1. KOLO SOUTĚŽE TABULKY'!$H$21=2,'1. KOLO SOUTĚŽE TABULKY'!$C$21,IF('1. KOLO SOUTĚŽE TABULKY'!$H$22=2,'1. KOLO SOUTĚŽE TABULKY'!$C$22,IF('1. KOLO SOUTĚŽE TABULKY'!$H$23=2,'1. KOLO SOUTĚŽE TABULKY'!$C$23,IF('1. KOLO SOUTĚŽE TABULKY'!$H$24=2,'1. KOLO SOUTĚŽE TABULKY'!$C$24,IF('1. KOLO SOUTĚŽE TABULKY'!$H$25=2,'1. KOLO SOUTĚŽE TABULKY'!$C$25,IF('1. KOLO SOUTĚŽE TABULKY'!$H$26=2,'1. KOLO SOUTĚŽE TABULKY'!$C$26,IF('1. KOLO SOUTĚŽE TABULKY'!$H$27=2,'1. KOLO SOUTĚŽE TABULKY'!$C$27,IF('1. KOLO SOUTĚŽE TABULKY'!$H$28=2,'1. KOLO SOUTĚŽE TABULKY'!$C$28,IF('1. KOLO SOUTĚŽE TABULKY'!$H$29=2,'1. KOLO SOUTĚŽE TABULKY'!$C$29,IF('1. KOLO SOUTĚŽE TABULKY'!$H$30=2,'1. KOLO SOUTĚŽE TABULKY'!$C$30,IF('1. KOLO SOUTĚŽE TABULKY'!$H$31=2,'1. KOLO SOUTĚŽE TABULKY'!$C$31,IF('1. KOLO SOUTĚŽE TABULKY'!$H$32=2,'1. KOLO SOUTĚŽE TABULKY'!$C$32,IF('1. KOLO SOUTĚŽE TABULKY'!$H$33=2,'1. KOLO SOUTĚŽE TABULKY'!$C$33,IF('1. KOLO SOUTĚŽE TABULKY'!$H$34=2,'1. KOLO SOUTĚŽE TABULKY'!$C$34,IF('1. KOLO SOUTĚŽE TABULKY'!$H$35=2,'1. KOLO SOUTĚŽE TABULKY'!$C$35,IF('1. KOLO SOUTĚŽE TABULKY'!$H$36=2,'1. KOLO SOUTĚŽE TABULKY'!$C$36,IF('1. KOLO SOUTĚŽE TABULKY'!$H$37=2,'1. KOLO SOUTĚŽE TABULKY'!$C$37,IF('1. KOLO SOUTĚŽE TABULKY'!$H$38=2,'1. KOLO SOUTĚŽE TABULKY'!$C$38,IF('1. KOLO SOUTĚŽE TABULKY'!$H$39=2,'1. KOLO SOUTĚŽE TABULKY'!$C$39,IF('1. KOLO SOUTĚŽE TABULKY'!$H$40=2,'1. KOLO SOUTĚŽE TABULKY'!$C$40,IF('1. KOLO SOUTĚŽE TABULKY'!$H$41=2,'1. KOLO SOUTĚŽE TABULKY'!$C$41,IF('1. KOLO SOUTĚŽE TABULKY'!$H$42=2,'1. KOLO SOUTĚŽE TABULKY'!$C$42,IF('1. KOLO SOUTĚŽE TABULKY'!$H$43=2,'1. KOLO SOUTĚŽE TABULKY'!$C$43,IF('1. KOLO SOUTĚŽE TABULKY'!$H$44=2,'1. KOLO SOUTĚŽE TABULKY'!$C$44,IF('1. KOLO SOUTĚŽE TABULKY'!$H$45=2,'1. KOLO SOUTĚŽE TABULKY'!$C$45,IF('1. KOLO SOUTĚŽE TABULKY'!$H$46=2,'1. KOLO SOUTĚŽE TABULKY'!$C$46,IF('1. KOLO SOUTĚŽE TABULKY'!$H$47=2,'1. KOLO SOUTĚŽE TABULKY'!$C$47,IF('1. KOLO SOUTĚŽE TABULKY'!$H$48=2,'1. KOLO SOUTĚŽE TABULKY'!$C$48,IF('1. KOLO SOUTĚŽE TABULKY'!$H$49=2,'1. KOLO SOUTĚŽE TABULKY'!$C$49,IF('1. KOLO SOUTĚŽE TABULKY'!$H$50=2,'1. KOLO SOUTĚŽE TABULKY'!$C$50,IF('1. KOLO SOUTĚŽE TABULKY'!$H$51=2,'1. KOLO SOUTĚŽE TABULKY'!$C$51,IF('1. KOLO SOUTĚŽE TABULKY'!$H$52=2,'1. KOLO SOUTĚŽE TABULKY'!$C$52,IF('1. KOLO SOUTĚŽE TABULKY'!$H$53=2,'1. KOLO SOUTĚŽE TABULKY'!$C$53,IF('1. KOLO SOUTĚŽE TABULKY'!$H$54=2,'1. KOLO SOUTĚŽE TABULKY'!$C$54,IF('1. KOLO SOUTĚŽE TABULKY'!$H$55=2,'1. KOLO SOUTĚŽE TABULKY'!$C$55,IF('1. KOLO SOUTĚŽE TABULKY'!$H$56=2,'1. KOLO SOUTĚŽE TABULKY'!$C$56,IF('1. KOLO SOUTĚŽE TABULKY'!$H$57=2,'1. KOLO SOUTĚŽE TABULKY'!$C$57,IF('1. KOLO SOUTĚŽE TABULKY'!$H$58=2,'1. KOLO SOUTĚŽE TABULKY'!$C$58,IF('1. KOLO SOUTĚŽE TABULKY'!$H$59=2,'1. KOLO SOUTĚŽE TABULKY'!$C$59,IF('1. KOLO SOUTĚŽE TABULKY'!$H$60=2,'1. KOLO SOUTĚŽE TABULKY'!$C$60,IF('1. KOLO SOUTĚŽE TABULKY'!$H$61=2,'1. KOLO SOUTĚŽE TABULKY'!$C$61,IF('1. KOLO SOUTĚŽE TABULKY'!$H$62=2,'1. KOLO SOUTĚŽE TABULKY'!$C$62,IF('1. KOLO SOUTĚŽE TABULKY'!$H$63=2,'1. KOLO SOUTĚŽE TABULKY'!$C$63,IF('1. KOLO SOUTĚŽE TABULKY'!$H$64=2,'1. KOLO SOUTĚŽE TABULKY'!$C$64,"-"))))))))))))))))))))))))))))))))))))))))))))))))))))))))))))</f>
        <v>HA!pozdě</v>
      </c>
      <c r="E27" s="37" t="s">
        <v>152</v>
      </c>
      <c r="F27" s="25"/>
      <c r="G27" s="41" t="str">
        <f>IF(E26="V",D26,IF(E27="V",D27,""))</f>
        <v>HA!pozdě</v>
      </c>
      <c r="H27" s="38" t="s">
        <v>152</v>
      </c>
      <c r="I27" s="82"/>
      <c r="J27" s="56"/>
      <c r="K27" s="22"/>
      <c r="L27" s="14"/>
      <c r="M27" s="56"/>
      <c r="N27" s="22"/>
      <c r="O27" s="14"/>
      <c r="P27" s="40" t="str">
        <f>V38</f>
        <v>HA!pozdě</v>
      </c>
      <c r="Q27" s="38"/>
      <c r="R27" s="82"/>
      <c r="S27" s="68"/>
      <c r="T27" s="68"/>
      <c r="U27" s="68"/>
      <c r="V27" s="68"/>
      <c r="W27" s="14"/>
      <c r="X27" s="5"/>
      <c r="Y27" s="5"/>
      <c r="Z27" s="5"/>
      <c r="AA27" s="5"/>
      <c r="AB27" s="5"/>
    </row>
    <row r="28" spans="1:28" ht="5.15" customHeight="1" x14ac:dyDescent="0.4">
      <c r="A28" s="56"/>
      <c r="B28" s="14"/>
      <c r="C28" s="14"/>
      <c r="D28" s="44"/>
      <c r="E28" s="22"/>
      <c r="F28" s="14"/>
      <c r="G28" s="56"/>
      <c r="H28" s="22"/>
      <c r="I28" s="14"/>
      <c r="J28" s="56"/>
      <c r="K28" s="22"/>
      <c r="L28" s="14"/>
      <c r="M28" s="56"/>
      <c r="N28" s="22"/>
      <c r="O28" s="14"/>
      <c r="P28" s="51"/>
      <c r="Q28" s="52"/>
      <c r="R28" s="15"/>
      <c r="S28" s="68"/>
      <c r="T28" s="68"/>
      <c r="U28" s="68"/>
      <c r="V28" s="68"/>
      <c r="W28" s="14"/>
      <c r="X28" s="5"/>
      <c r="Y28" s="5"/>
      <c r="Z28" s="5"/>
      <c r="AA28" s="5"/>
      <c r="AB28" s="5"/>
    </row>
    <row r="29" spans="1:28" x14ac:dyDescent="0.4">
      <c r="A29" s="14"/>
      <c r="B29" s="15"/>
      <c r="C29" s="16"/>
      <c r="D29" s="15"/>
      <c r="E29" s="20"/>
      <c r="F29" s="17"/>
      <c r="G29" s="17"/>
      <c r="H29" s="21"/>
      <c r="I29" s="17"/>
      <c r="J29" s="17"/>
      <c r="K29" s="21"/>
      <c r="L29" s="17"/>
      <c r="M29" s="17"/>
      <c r="N29" s="21"/>
      <c r="O29" s="17"/>
      <c r="P29" s="17"/>
      <c r="Q29" s="21"/>
      <c r="R29" s="17"/>
      <c r="S29" s="14"/>
      <c r="T29" s="20"/>
      <c r="U29" s="16"/>
      <c r="V29" s="14"/>
      <c r="W29" s="14"/>
      <c r="X29" s="5"/>
      <c r="Y29" s="5"/>
      <c r="Z29" s="5"/>
      <c r="AA29" s="5"/>
      <c r="AB29" s="5"/>
    </row>
    <row r="30" spans="1:28" ht="18" customHeight="1" x14ac:dyDescent="0.4">
      <c r="A30" s="14"/>
      <c r="B30" s="22"/>
      <c r="C30" s="22"/>
      <c r="D30" s="57" t="s">
        <v>41</v>
      </c>
      <c r="E30" s="22"/>
      <c r="F30" s="22"/>
      <c r="G30" s="57" t="s">
        <v>40</v>
      </c>
      <c r="H30" s="22"/>
      <c r="I30" s="22"/>
      <c r="J30" s="57" t="s">
        <v>39</v>
      </c>
      <c r="K30" s="22"/>
      <c r="L30" s="14"/>
      <c r="M30" s="57" t="s">
        <v>38</v>
      </c>
      <c r="N30" s="22"/>
      <c r="O30" s="14"/>
      <c r="P30" s="57" t="s">
        <v>37</v>
      </c>
      <c r="Q30" s="29"/>
      <c r="R30" s="30"/>
      <c r="S30" s="57" t="s">
        <v>36</v>
      </c>
      <c r="T30" s="20"/>
      <c r="U30" s="16"/>
      <c r="V30" s="57"/>
      <c r="W30" s="14"/>
      <c r="X30" s="5"/>
      <c r="Y30" s="5"/>
      <c r="Z30" s="5"/>
      <c r="AA30" s="5"/>
      <c r="AB30" s="5"/>
    </row>
    <row r="31" spans="1:28" ht="18" customHeight="1" x14ac:dyDescent="0.4">
      <c r="A31" s="17"/>
      <c r="B31" s="54" t="s">
        <v>46</v>
      </c>
      <c r="C31" s="24"/>
      <c r="D31" s="18" t="str">
        <f>IF(E5="V",D6,IF(E6="V",D5,""))</f>
        <v>AligátorLikvidátor</v>
      </c>
      <c r="E31" s="37"/>
      <c r="F31" s="74"/>
      <c r="G31" s="18" t="str">
        <f>IF(E31="V",D31,IF(E35="V",D35,""))</f>
        <v>[NIKDO] z Temu</v>
      </c>
      <c r="H31" s="37" t="s">
        <v>152</v>
      </c>
      <c r="I31" s="74"/>
      <c r="J31" s="14"/>
      <c r="K31" s="22"/>
      <c r="L31" s="14"/>
      <c r="M31" s="14"/>
      <c r="N31" s="22"/>
      <c r="O31" s="14"/>
      <c r="P31" s="14"/>
      <c r="Q31" s="29"/>
      <c r="R31" s="30"/>
      <c r="S31" s="14"/>
      <c r="T31" s="22"/>
      <c r="U31" s="16"/>
      <c r="V31" s="14"/>
      <c r="W31" s="14"/>
      <c r="X31" s="5"/>
      <c r="Y31" s="5"/>
      <c r="Z31" s="5"/>
      <c r="AA31" s="5"/>
      <c r="AB31" s="5"/>
    </row>
    <row r="32" spans="1:28" ht="18" customHeight="1" x14ac:dyDescent="0.4">
      <c r="A32" s="17"/>
      <c r="B32" s="55"/>
      <c r="C32" s="25"/>
      <c r="D32" s="71" t="s">
        <v>56</v>
      </c>
      <c r="E32" s="22"/>
      <c r="F32" s="74"/>
      <c r="G32" s="71" t="s">
        <v>66</v>
      </c>
      <c r="H32" s="22"/>
      <c r="I32" s="74"/>
      <c r="J32" s="15"/>
      <c r="K32" s="22"/>
      <c r="L32" s="14"/>
      <c r="M32" s="14"/>
      <c r="N32" s="22"/>
      <c r="O32" s="14"/>
      <c r="P32" s="14"/>
      <c r="Q32" s="29"/>
      <c r="R32" s="30"/>
      <c r="S32" s="14"/>
      <c r="T32" s="22"/>
      <c r="U32" s="16"/>
      <c r="V32" s="14"/>
      <c r="W32" s="14"/>
      <c r="X32" s="5"/>
      <c r="Y32" s="5"/>
      <c r="Z32" s="5"/>
      <c r="AA32" s="5"/>
      <c r="AB32" s="5"/>
    </row>
    <row r="33" spans="1:28" ht="5.15" customHeight="1" x14ac:dyDescent="0.4">
      <c r="A33" s="17"/>
      <c r="B33" s="14"/>
      <c r="C33" s="14"/>
      <c r="D33" s="72"/>
      <c r="E33" s="22"/>
      <c r="F33" s="31"/>
      <c r="G33" s="72"/>
      <c r="H33" s="22"/>
      <c r="I33" s="31"/>
      <c r="J33" s="14"/>
      <c r="K33" s="22"/>
      <c r="L33" s="14"/>
      <c r="M33" s="14"/>
      <c r="N33" s="22"/>
      <c r="O33" s="14"/>
      <c r="P33" s="14"/>
      <c r="Q33" s="29"/>
      <c r="R33" s="30"/>
      <c r="S33" s="14"/>
      <c r="T33" s="22"/>
      <c r="U33" s="16"/>
      <c r="V33" s="14"/>
      <c r="W33" s="14"/>
      <c r="X33" s="5"/>
      <c r="Y33" s="5"/>
      <c r="Z33" s="5"/>
      <c r="AA33" s="5"/>
      <c r="AB33" s="5"/>
    </row>
    <row r="34" spans="1:28" ht="18" customHeight="1" x14ac:dyDescent="0.4">
      <c r="A34" s="17"/>
      <c r="B34" s="54" t="s">
        <v>47</v>
      </c>
      <c r="C34" s="26"/>
      <c r="D34" s="72"/>
      <c r="E34" s="22"/>
      <c r="F34" s="82"/>
      <c r="G34" s="73"/>
      <c r="H34" s="32"/>
      <c r="I34" s="82"/>
      <c r="J34" s="18" t="str">
        <f>IF(H31="V",G31,IF(H35="V",G35,""))</f>
        <v>[NIKDO] z Temu</v>
      </c>
      <c r="K34" s="37"/>
      <c r="L34" s="74"/>
      <c r="M34" s="14"/>
      <c r="N34" s="22"/>
      <c r="O34" s="14"/>
      <c r="P34" s="14"/>
      <c r="Q34" s="29"/>
      <c r="R34" s="33"/>
      <c r="S34" s="18" t="str">
        <f>IF(N11="V",M21,IF(N21="V",M11,""))</f>
        <v>Hradečtí baráčníci 1</v>
      </c>
      <c r="T34" s="23"/>
      <c r="U34" s="74"/>
      <c r="V34" s="14"/>
      <c r="W34" s="14"/>
      <c r="X34" s="5"/>
      <c r="Y34" s="5"/>
      <c r="Z34" s="5"/>
      <c r="AA34" s="5"/>
      <c r="AB34" s="5"/>
    </row>
    <row r="35" spans="1:28" ht="18.75" customHeight="1" x14ac:dyDescent="0.4">
      <c r="A35" s="17"/>
      <c r="B35" s="55"/>
      <c r="C35" s="25"/>
      <c r="D35" s="18" t="str">
        <f>IF(E8="V",D9,IF(E9="V",D8,""))</f>
        <v>[NIKDO] z Temu</v>
      </c>
      <c r="E35" s="37" t="s">
        <v>152</v>
      </c>
      <c r="F35" s="82"/>
      <c r="G35" s="18" t="str">
        <f>IF(H23="V",G27,IF(H27="V",G23,""))</f>
        <v>Párek v rohlíku s obojím</v>
      </c>
      <c r="H35" s="37"/>
      <c r="I35" s="82"/>
      <c r="J35" s="71" t="s">
        <v>67</v>
      </c>
      <c r="K35" s="22"/>
      <c r="L35" s="74"/>
      <c r="M35" s="18" t="str">
        <f>IF(K34="V",J34,IF(K38="V",J38,""))</f>
        <v>Team STV</v>
      </c>
      <c r="N35" s="37"/>
      <c r="O35" s="74"/>
      <c r="P35" s="14"/>
      <c r="Q35" s="29"/>
      <c r="R35" s="33"/>
      <c r="S35" s="15"/>
      <c r="T35" s="20"/>
      <c r="U35" s="74"/>
      <c r="V35" s="14"/>
      <c r="W35" s="14"/>
      <c r="X35" s="5"/>
      <c r="Y35" s="5"/>
      <c r="Z35" s="5"/>
      <c r="AA35" s="5"/>
      <c r="AB35" s="5"/>
    </row>
    <row r="36" spans="1:28" ht="5.15" customHeight="1" x14ac:dyDescent="0.4">
      <c r="A36" s="17"/>
      <c r="B36" s="14"/>
      <c r="C36" s="14"/>
      <c r="D36" s="27"/>
      <c r="E36" s="22"/>
      <c r="F36" s="14"/>
      <c r="G36" s="56"/>
      <c r="H36" s="22"/>
      <c r="I36" s="14"/>
      <c r="J36" s="72"/>
      <c r="K36" s="22"/>
      <c r="L36" s="31"/>
      <c r="M36" s="14"/>
      <c r="N36" s="22"/>
      <c r="O36" s="74"/>
      <c r="P36" s="14"/>
      <c r="Q36" s="29"/>
      <c r="R36" s="33"/>
      <c r="S36" s="15"/>
      <c r="T36" s="20"/>
      <c r="U36" s="74"/>
      <c r="V36" s="14"/>
      <c r="W36" s="14"/>
      <c r="X36" s="5"/>
      <c r="Y36" s="5"/>
      <c r="Z36" s="5"/>
      <c r="AA36" s="5"/>
      <c r="AB36" s="5"/>
    </row>
    <row r="37" spans="1:28" ht="18" customHeight="1" x14ac:dyDescent="0.4">
      <c r="A37" s="17"/>
      <c r="B37" s="54" t="s">
        <v>48</v>
      </c>
      <c r="C37" s="26"/>
      <c r="D37" s="18" t="str">
        <f>IF(E11="V",D12,IF(E12="V",D11,""))</f>
        <v>R0B0TR0N</v>
      </c>
      <c r="E37" s="37"/>
      <c r="F37" s="74"/>
      <c r="G37" s="18" t="str">
        <f>IF(E37="V",D37,IF(E41="V",D41,""))</f>
        <v>Ferenc Perenc</v>
      </c>
      <c r="H37" s="37"/>
      <c r="I37" s="74"/>
      <c r="J37" s="73"/>
      <c r="K37" s="22"/>
      <c r="L37" s="82"/>
      <c r="M37" s="72" t="s">
        <v>68</v>
      </c>
      <c r="N37" s="22"/>
      <c r="O37" s="74"/>
      <c r="P37" s="14"/>
      <c r="Q37" s="29"/>
      <c r="R37" s="33"/>
      <c r="S37" s="72" t="s">
        <v>69</v>
      </c>
      <c r="T37" s="20"/>
      <c r="U37" s="74"/>
      <c r="V37" s="14"/>
      <c r="W37" s="15"/>
      <c r="X37" s="8"/>
      <c r="Y37" s="5"/>
      <c r="Z37" s="5"/>
      <c r="AA37" s="5"/>
      <c r="AB37" s="5"/>
    </row>
    <row r="38" spans="1:28" ht="18" customHeight="1" x14ac:dyDescent="0.4">
      <c r="A38" s="17"/>
      <c r="B38" s="55"/>
      <c r="C38" s="25"/>
      <c r="D38" s="71" t="s">
        <v>56</v>
      </c>
      <c r="E38" s="22"/>
      <c r="F38" s="74"/>
      <c r="G38" s="71" t="s">
        <v>70</v>
      </c>
      <c r="H38" s="22"/>
      <c r="I38" s="74"/>
      <c r="J38" s="18" t="str">
        <f>IF(H37="V",G37,IF(H41="V",G41,""))</f>
        <v>Team STV</v>
      </c>
      <c r="K38" s="37" t="s">
        <v>152</v>
      </c>
      <c r="L38" s="82"/>
      <c r="M38" s="72"/>
      <c r="N38" s="22"/>
      <c r="O38" s="82"/>
      <c r="P38" s="18" t="str">
        <f>IF(N35="V",M35,IF(N40="V",M40,""))</f>
        <v>PDF</v>
      </c>
      <c r="Q38" s="23"/>
      <c r="R38" s="89"/>
      <c r="S38" s="72"/>
      <c r="T38" s="20"/>
      <c r="U38" s="82"/>
      <c r="V38" s="18" t="str">
        <f>IF(T34="V",S34,IF(T41="V",S41,""))</f>
        <v>HA!pozdě</v>
      </c>
      <c r="W38" s="53"/>
      <c r="X38" s="7"/>
    </row>
    <row r="39" spans="1:28" ht="5.15" customHeight="1" x14ac:dyDescent="0.4">
      <c r="A39" s="17"/>
      <c r="B39" s="14"/>
      <c r="C39" s="14"/>
      <c r="D39" s="72"/>
      <c r="E39" s="22"/>
      <c r="F39" s="31"/>
      <c r="G39" s="72"/>
      <c r="H39" s="22"/>
      <c r="I39" s="31"/>
      <c r="J39" s="56"/>
      <c r="K39" s="22"/>
      <c r="L39" s="14"/>
      <c r="M39" s="72"/>
      <c r="N39" s="22"/>
      <c r="O39" s="82"/>
      <c r="P39" s="14"/>
      <c r="Q39" s="29"/>
      <c r="R39" s="89"/>
      <c r="S39" s="72"/>
      <c r="T39" s="20"/>
      <c r="U39" s="82"/>
      <c r="V39" s="53"/>
      <c r="W39" s="53"/>
      <c r="X39" s="7"/>
    </row>
    <row r="40" spans="1:28" ht="18" customHeight="1" x14ac:dyDescent="0.4">
      <c r="A40" s="17"/>
      <c r="B40" s="54" t="s">
        <v>49</v>
      </c>
      <c r="C40" s="26"/>
      <c r="D40" s="72"/>
      <c r="E40" s="22"/>
      <c r="F40" s="82"/>
      <c r="G40" s="73"/>
      <c r="H40" s="32"/>
      <c r="I40" s="82"/>
      <c r="J40" s="56"/>
      <c r="K40" s="22"/>
      <c r="L40" s="14"/>
      <c r="M40" s="18" t="str">
        <f>IF(K8="V",J12,IF(K12="V",J8,""))</f>
        <v>PDF</v>
      </c>
      <c r="N40" s="37" t="s">
        <v>152</v>
      </c>
      <c r="O40" s="82"/>
      <c r="P40" s="14"/>
      <c r="Q40" s="29"/>
      <c r="R40" s="89"/>
      <c r="S40" s="15"/>
      <c r="T40" s="20"/>
      <c r="U40" s="82"/>
      <c r="V40" s="78" t="s">
        <v>57</v>
      </c>
      <c r="W40" s="53"/>
      <c r="X40" s="7"/>
      <c r="Y40" s="7"/>
    </row>
    <row r="41" spans="1:28" x14ac:dyDescent="0.4">
      <c r="A41" s="17"/>
      <c r="B41" s="55"/>
      <c r="C41" s="28"/>
      <c r="D41" s="18" t="str">
        <f>IF(E14="V",D15,IF(E15="V",D14,""))</f>
        <v>Ferenc Perenc</v>
      </c>
      <c r="E41" s="37" t="s">
        <v>152</v>
      </c>
      <c r="F41" s="82"/>
      <c r="G41" s="18" t="str">
        <f>IF(H17="V",G21,IF(H21="V",G17,""))</f>
        <v>Team STV</v>
      </c>
      <c r="H41" s="37" t="s">
        <v>152</v>
      </c>
      <c r="I41" s="82"/>
      <c r="J41" s="56"/>
      <c r="K41" s="22"/>
      <c r="L41" s="14"/>
      <c r="M41" s="14"/>
      <c r="N41" s="22"/>
      <c r="O41" s="14"/>
      <c r="P41" s="72" t="s">
        <v>71</v>
      </c>
      <c r="Q41" s="29"/>
      <c r="R41" s="89"/>
      <c r="S41" s="18" t="str">
        <f>IF(Q38="V",P38,IF(Q46="V",P46,""))</f>
        <v>HA!pozdě</v>
      </c>
      <c r="T41" s="23" t="s">
        <v>152</v>
      </c>
      <c r="U41" s="82"/>
      <c r="V41" s="78"/>
      <c r="W41" s="53"/>
      <c r="X41" s="7"/>
      <c r="Y41" s="7"/>
    </row>
    <row r="42" spans="1:28" ht="5.15" customHeight="1" x14ac:dyDescent="0.4">
      <c r="A42" s="17"/>
      <c r="B42" s="14"/>
      <c r="C42" s="15"/>
      <c r="D42" s="56"/>
      <c r="E42" s="22"/>
      <c r="F42" s="14"/>
      <c r="G42" s="56"/>
      <c r="H42" s="22"/>
      <c r="I42" s="14"/>
      <c r="J42" s="56"/>
      <c r="K42" s="22"/>
      <c r="L42" s="14"/>
      <c r="M42" s="14"/>
      <c r="N42" s="22"/>
      <c r="O42" s="14"/>
      <c r="P42" s="72"/>
      <c r="Q42" s="29"/>
      <c r="R42" s="34"/>
      <c r="S42" s="14"/>
      <c r="T42" s="22"/>
      <c r="U42" s="14"/>
      <c r="V42" s="78"/>
      <c r="W42" s="53"/>
      <c r="X42" s="7"/>
      <c r="Y42" s="7"/>
    </row>
    <row r="43" spans="1:28" ht="18" customHeight="1" x14ac:dyDescent="0.4">
      <c r="A43" s="17"/>
      <c r="B43" s="54" t="s">
        <v>50</v>
      </c>
      <c r="C43" s="24"/>
      <c r="D43" s="18" t="str">
        <f>IF(E17="V",D18,IF(E18="V",D17,""))</f>
        <v>Br3</v>
      </c>
      <c r="E43" s="37"/>
      <c r="F43" s="74"/>
      <c r="G43" s="18" t="str">
        <f>IF(E43="V",D43,IF(E47="V",D47,""))</f>
        <v>Chci domu</v>
      </c>
      <c r="H43" s="37"/>
      <c r="I43" s="74"/>
      <c r="J43" s="56"/>
      <c r="K43" s="22"/>
      <c r="L43" s="14"/>
      <c r="M43" s="14"/>
      <c r="N43" s="22"/>
      <c r="O43" s="14"/>
      <c r="P43" s="72"/>
      <c r="Q43" s="29"/>
      <c r="R43" s="90"/>
      <c r="S43" s="14"/>
      <c r="T43" s="22"/>
      <c r="U43" s="14"/>
      <c r="V43" s="53"/>
      <c r="W43" s="53"/>
      <c r="X43" s="7"/>
      <c r="Y43" s="7"/>
    </row>
    <row r="44" spans="1:28" ht="18" customHeight="1" x14ac:dyDescent="0.4">
      <c r="A44" s="17"/>
      <c r="B44" s="55"/>
      <c r="C44" s="25"/>
      <c r="D44" s="71" t="s">
        <v>56</v>
      </c>
      <c r="E44" s="22"/>
      <c r="F44" s="74"/>
      <c r="G44" s="71" t="s">
        <v>72</v>
      </c>
      <c r="H44" s="22"/>
      <c r="I44" s="74"/>
      <c r="J44" s="56"/>
      <c r="K44" s="22"/>
      <c r="L44" s="14"/>
      <c r="M44" s="18" t="str">
        <f>IF(K20="V",J24,IF(K24="V",J20,""))</f>
        <v>HA!pozdě</v>
      </c>
      <c r="N44" s="37" t="s">
        <v>152</v>
      </c>
      <c r="O44" s="74"/>
      <c r="P44" s="14"/>
      <c r="Q44" s="29"/>
      <c r="R44" s="90"/>
      <c r="S44" s="14"/>
      <c r="T44" s="22"/>
      <c r="U44" s="14"/>
      <c r="V44" s="53"/>
      <c r="W44" s="53"/>
      <c r="X44" s="7"/>
      <c r="Y44" s="7"/>
    </row>
    <row r="45" spans="1:28" ht="5.15" customHeight="1" x14ac:dyDescent="0.4">
      <c r="A45" s="17"/>
      <c r="B45" s="14"/>
      <c r="C45" s="14"/>
      <c r="D45" s="72"/>
      <c r="E45" s="22"/>
      <c r="F45" s="31"/>
      <c r="G45" s="72"/>
      <c r="H45" s="22"/>
      <c r="I45" s="31"/>
      <c r="J45" s="56"/>
      <c r="K45" s="22"/>
      <c r="L45" s="14"/>
      <c r="M45" s="14"/>
      <c r="N45" s="22"/>
      <c r="O45" s="74"/>
      <c r="P45" s="14"/>
      <c r="Q45" s="29"/>
      <c r="R45" s="90"/>
      <c r="S45" s="14"/>
      <c r="T45" s="22"/>
      <c r="U45" s="14"/>
      <c r="V45" s="53"/>
      <c r="W45" s="53"/>
      <c r="X45" s="7"/>
      <c r="Y45" s="7"/>
    </row>
    <row r="46" spans="1:28" ht="18" customHeight="1" x14ac:dyDescent="0.4">
      <c r="A46" s="17"/>
      <c r="B46" s="54" t="s">
        <v>51</v>
      </c>
      <c r="C46" s="26"/>
      <c r="D46" s="72"/>
      <c r="E46" s="22"/>
      <c r="F46" s="82"/>
      <c r="G46" s="73"/>
      <c r="H46" s="32"/>
      <c r="I46" s="82"/>
      <c r="J46" s="18" t="str">
        <f>IF(H43="V",G43,IF(H47="V",G47,""))</f>
        <v>Růžové bonbónky</v>
      </c>
      <c r="K46" s="37"/>
      <c r="L46" s="74"/>
      <c r="M46" s="72" t="s">
        <v>73</v>
      </c>
      <c r="N46" s="22"/>
      <c r="O46" s="74"/>
      <c r="P46" s="18" t="str">
        <f>IF(N44="V",M44,IF(N49="V",M49,""))</f>
        <v>HA!pozdě</v>
      </c>
      <c r="Q46" s="23" t="s">
        <v>152</v>
      </c>
      <c r="R46" s="90"/>
      <c r="S46" s="14"/>
      <c r="T46" s="22"/>
      <c r="U46" s="14"/>
      <c r="V46" s="14"/>
      <c r="W46" s="14"/>
      <c r="X46" s="5"/>
    </row>
    <row r="47" spans="1:28" x14ac:dyDescent="0.4">
      <c r="A47" s="17"/>
      <c r="B47" s="55"/>
      <c r="C47" s="28"/>
      <c r="D47" s="18" t="str">
        <f>IF(E20="V",D21,IF(E21="V",D20,""))</f>
        <v>Chci domu</v>
      </c>
      <c r="E47" s="37" t="s">
        <v>152</v>
      </c>
      <c r="F47" s="82"/>
      <c r="G47" s="18" t="str">
        <f>IF(H11="V",G15,IF(H15="V",G11,""))</f>
        <v>Růžové bonbónky</v>
      </c>
      <c r="H47" s="37" t="s">
        <v>152</v>
      </c>
      <c r="I47" s="82"/>
      <c r="J47" s="71" t="s">
        <v>74</v>
      </c>
      <c r="K47" s="22"/>
      <c r="L47" s="74"/>
      <c r="M47" s="72"/>
      <c r="N47" s="22"/>
      <c r="O47" s="82"/>
      <c r="P47" s="14"/>
      <c r="Q47" s="29"/>
      <c r="R47" s="30"/>
      <c r="S47" s="14"/>
      <c r="T47" s="22"/>
      <c r="U47" s="14"/>
      <c r="V47" s="14"/>
      <c r="W47" s="14"/>
      <c r="X47" s="5"/>
    </row>
    <row r="48" spans="1:28" ht="5.15" customHeight="1" x14ac:dyDescent="0.4">
      <c r="A48" s="17"/>
      <c r="B48" s="14"/>
      <c r="C48" s="14"/>
      <c r="D48" s="56"/>
      <c r="E48" s="22"/>
      <c r="F48" s="14"/>
      <c r="G48" s="56"/>
      <c r="H48" s="22"/>
      <c r="I48" s="14"/>
      <c r="J48" s="72"/>
      <c r="K48" s="22"/>
      <c r="L48" s="31"/>
      <c r="M48" s="72"/>
      <c r="N48" s="22"/>
      <c r="O48" s="82"/>
      <c r="P48" s="14"/>
      <c r="Q48" s="29"/>
      <c r="R48" s="30"/>
      <c r="S48" s="14"/>
      <c r="T48" s="22"/>
      <c r="U48" s="14"/>
      <c r="V48" s="14"/>
      <c r="W48" s="14"/>
      <c r="X48" s="5"/>
    </row>
    <row r="49" spans="1:25" ht="18" customHeight="1" x14ac:dyDescent="0.4">
      <c r="A49" s="17"/>
      <c r="B49" s="54" t="s">
        <v>52</v>
      </c>
      <c r="C49" s="24"/>
      <c r="D49" s="18" t="str">
        <f>IF(E23="V",D24,IF(E24="V",D23,""))</f>
        <v>Hradečtí baráčníci 2</v>
      </c>
      <c r="E49" s="37" t="s">
        <v>152</v>
      </c>
      <c r="F49" s="74"/>
      <c r="G49" s="35" t="str">
        <f>IF(E49="V",D49,IF(E53="V",D53,""))</f>
        <v>Hradečtí baráčníci 2</v>
      </c>
      <c r="H49" s="38" t="s">
        <v>152</v>
      </c>
      <c r="I49" s="74"/>
      <c r="J49" s="73"/>
      <c r="K49" s="22"/>
      <c r="L49" s="82"/>
      <c r="M49" s="18" t="str">
        <f>IF(K46="V",J46,IF(K50="V",J50,""))</f>
        <v>Hradečtí baráčníci 2</v>
      </c>
      <c r="N49" s="37"/>
      <c r="O49" s="82"/>
      <c r="P49" s="14"/>
      <c r="Q49" s="29"/>
      <c r="R49" s="30"/>
      <c r="S49" s="14"/>
      <c r="T49" s="22"/>
      <c r="U49" s="14"/>
      <c r="V49" s="14"/>
      <c r="W49" s="14"/>
      <c r="X49" s="5"/>
    </row>
    <row r="50" spans="1:25" x14ac:dyDescent="0.4">
      <c r="A50" s="17"/>
      <c r="B50" s="55"/>
      <c r="C50" s="25"/>
      <c r="D50" s="71" t="s">
        <v>56</v>
      </c>
      <c r="E50" s="22"/>
      <c r="F50" s="74"/>
      <c r="G50" s="71" t="s">
        <v>75</v>
      </c>
      <c r="H50" s="22"/>
      <c r="I50" s="74"/>
      <c r="J50" s="18" t="str">
        <f>IF(H49="V",G49,IF(H53="V",G53,""))</f>
        <v>Hradečtí baráčníci 2</v>
      </c>
      <c r="K50" s="37" t="s">
        <v>152</v>
      </c>
      <c r="L50" s="82"/>
      <c r="M50" s="56"/>
      <c r="N50" s="22"/>
      <c r="O50" s="14"/>
      <c r="P50" s="14"/>
      <c r="Q50" s="29"/>
      <c r="R50" s="30"/>
      <c r="S50" s="14"/>
      <c r="T50" s="22"/>
      <c r="U50" s="14"/>
      <c r="V50" s="14"/>
      <c r="W50" s="14"/>
      <c r="X50" s="5"/>
    </row>
    <row r="51" spans="1:25" ht="5.15" customHeight="1" x14ac:dyDescent="0.4">
      <c r="A51" s="17"/>
      <c r="B51" s="14"/>
      <c r="C51" s="14"/>
      <c r="D51" s="72"/>
      <c r="E51" s="22"/>
      <c r="F51" s="31"/>
      <c r="G51" s="72"/>
      <c r="H51" s="22"/>
      <c r="I51" s="31"/>
      <c r="J51" s="56"/>
      <c r="K51" s="22"/>
      <c r="L51" s="14"/>
      <c r="M51" s="56"/>
      <c r="N51" s="22"/>
      <c r="O51" s="14"/>
      <c r="P51" s="14"/>
      <c r="Q51" s="22"/>
      <c r="R51" s="14"/>
      <c r="S51" s="14"/>
      <c r="T51" s="22"/>
      <c r="U51" s="14"/>
      <c r="V51" s="14"/>
      <c r="W51" s="14"/>
      <c r="X51" s="5"/>
    </row>
    <row r="52" spans="1:25" ht="18" customHeight="1" x14ac:dyDescent="0.4">
      <c r="A52" s="17"/>
      <c r="B52" s="54" t="s">
        <v>53</v>
      </c>
      <c r="C52" s="26"/>
      <c r="D52" s="72"/>
      <c r="E52" s="22"/>
      <c r="F52" s="82"/>
      <c r="G52" s="73"/>
      <c r="H52" s="32"/>
      <c r="I52" s="82"/>
      <c r="J52" s="56"/>
      <c r="K52" s="22"/>
      <c r="L52" s="14"/>
      <c r="M52" s="14"/>
      <c r="N52" s="22"/>
      <c r="O52" s="14"/>
      <c r="P52" s="14"/>
      <c r="Q52" s="22"/>
      <c r="R52" s="14"/>
      <c r="S52" s="14"/>
      <c r="T52" s="22"/>
      <c r="U52" s="14"/>
      <c r="V52" s="19"/>
      <c r="W52" s="19"/>
      <c r="X52" s="11"/>
      <c r="Y52" s="11"/>
    </row>
    <row r="53" spans="1:25" x14ac:dyDescent="0.4">
      <c r="A53" s="17"/>
      <c r="B53" s="55"/>
      <c r="C53" s="28"/>
      <c r="D53" s="18" t="str">
        <f>IF(E26="V",D27,IF(E27="V",D26,""))</f>
        <v>Žlutá vesta taky cesta</v>
      </c>
      <c r="E53" s="37"/>
      <c r="F53" s="82"/>
      <c r="G53" s="35" t="str">
        <f>IF(H5="V",G9,IF(H9="V",G5,""))</f>
        <v>Bylo nás tři</v>
      </c>
      <c r="H53" s="38"/>
      <c r="I53" s="82"/>
      <c r="J53" s="56"/>
      <c r="K53" s="22"/>
      <c r="L53" s="14"/>
      <c r="M53" s="14"/>
      <c r="N53" s="22"/>
      <c r="O53" s="14"/>
      <c r="P53" s="14"/>
      <c r="Q53" s="22"/>
      <c r="R53" s="14"/>
      <c r="S53" s="14"/>
      <c r="T53" s="22"/>
      <c r="U53" s="14"/>
      <c r="V53" s="19"/>
      <c r="W53" s="19"/>
      <c r="X53" s="11"/>
      <c r="Y53" s="11"/>
    </row>
    <row r="54" spans="1:25" ht="18" customHeight="1" x14ac:dyDescent="0.4">
      <c r="B54" s="5"/>
      <c r="C54" s="5"/>
      <c r="D54" s="5"/>
      <c r="E54" s="3"/>
      <c r="F54" s="5"/>
      <c r="G54" s="5"/>
      <c r="H54" s="3"/>
      <c r="I54" s="5"/>
      <c r="J54" s="10"/>
      <c r="K54" s="3"/>
      <c r="L54" s="5"/>
      <c r="M54" s="5"/>
      <c r="N54" s="3"/>
      <c r="O54" s="5"/>
      <c r="P54" s="5"/>
      <c r="Q54" s="3"/>
      <c r="R54" s="5"/>
      <c r="S54" s="5"/>
      <c r="T54" s="3"/>
      <c r="U54" s="5"/>
      <c r="V54" s="11"/>
      <c r="W54" s="11"/>
      <c r="X54" s="11"/>
      <c r="Y54" s="11"/>
    </row>
    <row r="55" spans="1:25" ht="5.15" customHeight="1" x14ac:dyDescent="0.4">
      <c r="B55" s="5"/>
      <c r="C55" s="5"/>
      <c r="D55" s="5"/>
      <c r="E55" s="3"/>
      <c r="F55" s="5"/>
      <c r="G55" s="5"/>
      <c r="H55" s="3"/>
      <c r="I55" s="5"/>
      <c r="J55" s="5"/>
      <c r="K55" s="3"/>
      <c r="L55" s="5"/>
      <c r="M55" s="36"/>
      <c r="N55" s="3"/>
      <c r="O55" s="5"/>
      <c r="P55" s="5"/>
      <c r="Q55" s="3"/>
      <c r="R55" s="5"/>
      <c r="S55" s="5"/>
      <c r="T55" s="3"/>
      <c r="U55" s="5"/>
      <c r="V55" s="11"/>
      <c r="W55" s="11"/>
      <c r="X55" s="11"/>
      <c r="Y55" s="11"/>
    </row>
    <row r="56" spans="1:25" x14ac:dyDescent="0.4">
      <c r="E56" s="3"/>
      <c r="F56" s="5"/>
      <c r="G56" s="5"/>
      <c r="H56" s="3"/>
      <c r="I56" s="5"/>
      <c r="J56" s="5"/>
      <c r="K56" s="3"/>
      <c r="L56" s="5"/>
      <c r="M56" s="5"/>
      <c r="N56" s="3"/>
      <c r="O56" s="5"/>
      <c r="P56" s="5"/>
      <c r="Q56" s="3"/>
      <c r="R56" s="5"/>
      <c r="S56" s="5"/>
      <c r="T56" s="3"/>
      <c r="U56" s="5"/>
      <c r="V56" s="5"/>
      <c r="W56" s="5"/>
      <c r="X56" s="5"/>
    </row>
    <row r="57" spans="1:25" ht="18" customHeight="1" x14ac:dyDescent="0.4">
      <c r="S57" s="5"/>
      <c r="T57" s="3"/>
      <c r="U57" s="5"/>
      <c r="V57" s="5"/>
      <c r="W57" s="5"/>
      <c r="X57" s="5"/>
    </row>
    <row r="58" spans="1:25" ht="5.15" customHeight="1" x14ac:dyDescent="0.4">
      <c r="S58" s="5"/>
      <c r="T58" s="3"/>
      <c r="U58" s="5"/>
      <c r="V58" s="5"/>
      <c r="W58" s="5"/>
      <c r="X58" s="5"/>
    </row>
    <row r="59" spans="1:25" ht="18" customHeight="1" x14ac:dyDescent="0.4">
      <c r="S59" s="5"/>
      <c r="T59" s="3"/>
      <c r="U59" s="5"/>
      <c r="V59" s="86"/>
      <c r="W59" s="86"/>
      <c r="X59" s="8"/>
    </row>
    <row r="60" spans="1:25" ht="18" customHeight="1" x14ac:dyDescent="0.4">
      <c r="S60" s="5"/>
      <c r="T60" s="3"/>
      <c r="U60" s="5"/>
      <c r="V60" s="86"/>
      <c r="W60" s="86"/>
      <c r="X60" s="9"/>
    </row>
    <row r="61" spans="1:25" ht="5.15" customHeight="1" x14ac:dyDescent="0.4">
      <c r="S61" s="5"/>
      <c r="T61" s="3"/>
      <c r="U61" s="5"/>
      <c r="V61" s="86"/>
      <c r="W61" s="86"/>
      <c r="X61" s="9"/>
    </row>
    <row r="62" spans="1:25" x14ac:dyDescent="0.4">
      <c r="V62" s="86"/>
      <c r="W62" s="86"/>
      <c r="X62" s="9"/>
    </row>
    <row r="63" spans="1:25" ht="18" customHeight="1" x14ac:dyDescent="0.4">
      <c r="V63" s="86"/>
      <c r="W63" s="86"/>
      <c r="X63" s="8"/>
    </row>
    <row r="64" spans="1:25" ht="5.15" customHeight="1" x14ac:dyDescent="0.4">
      <c r="V64" s="5"/>
      <c r="W64" s="5"/>
      <c r="X64" s="5"/>
    </row>
    <row r="65" spans="22:24" x14ac:dyDescent="0.4">
      <c r="V65" s="5"/>
      <c r="W65" s="5"/>
      <c r="X65" s="5"/>
    </row>
    <row r="66" spans="22:24" ht="18" customHeight="1" x14ac:dyDescent="0.4">
      <c r="V66" s="5"/>
      <c r="W66" s="5"/>
      <c r="X66" s="5"/>
    </row>
    <row r="67" spans="22:24" ht="5.15" customHeight="1" x14ac:dyDescent="0.4">
      <c r="V67" s="5"/>
      <c r="W67" s="5"/>
      <c r="X67" s="5"/>
    </row>
    <row r="68" spans="22:24" x14ac:dyDescent="0.4">
      <c r="V68" s="5"/>
      <c r="W68" s="5"/>
      <c r="X68" s="5"/>
    </row>
    <row r="69" spans="22:24" ht="18" customHeight="1" x14ac:dyDescent="0.4">
      <c r="V69" s="5"/>
      <c r="W69" s="5"/>
      <c r="X69" s="5"/>
    </row>
    <row r="70" spans="22:24" ht="5.15" customHeight="1" x14ac:dyDescent="0.4">
      <c r="V70" s="5"/>
      <c r="W70" s="5"/>
      <c r="X70" s="5"/>
    </row>
    <row r="71" spans="22:24" x14ac:dyDescent="0.4">
      <c r="V71" s="5"/>
      <c r="W71" s="5"/>
      <c r="X71" s="5"/>
    </row>
    <row r="72" spans="22:24" ht="18" customHeight="1" x14ac:dyDescent="0.4">
      <c r="V72" s="5"/>
      <c r="W72" s="5"/>
      <c r="X72" s="5"/>
    </row>
    <row r="73" spans="22:24" ht="5.15" customHeight="1" x14ac:dyDescent="0.4">
      <c r="V73" s="5"/>
      <c r="W73" s="5"/>
      <c r="X73" s="5"/>
    </row>
    <row r="74" spans="22:24" x14ac:dyDescent="0.4">
      <c r="V74" s="5"/>
      <c r="W74" s="5"/>
      <c r="X74" s="5"/>
    </row>
    <row r="75" spans="22:24" ht="18" customHeight="1" x14ac:dyDescent="0.4">
      <c r="V75" s="5"/>
      <c r="W75" s="5"/>
      <c r="X75" s="5"/>
    </row>
    <row r="76" spans="22:24" ht="5.15" customHeight="1" x14ac:dyDescent="0.4">
      <c r="V76" s="5"/>
      <c r="W76" s="5"/>
      <c r="X76" s="5"/>
    </row>
    <row r="77" spans="22:24" x14ac:dyDescent="0.4">
      <c r="V77" s="5"/>
      <c r="W77" s="5"/>
      <c r="X77" s="5"/>
    </row>
    <row r="78" spans="22:24" ht="18" customHeight="1" x14ac:dyDescent="0.4">
      <c r="V78" s="5"/>
      <c r="W78" s="5"/>
      <c r="X78" s="5"/>
    </row>
    <row r="79" spans="22:24" ht="5.15" customHeight="1" x14ac:dyDescent="0.4">
      <c r="V79" s="5"/>
      <c r="W79" s="5"/>
      <c r="X79" s="5"/>
    </row>
    <row r="80" spans="22:24" x14ac:dyDescent="0.4">
      <c r="V80" s="5"/>
      <c r="W80" s="5"/>
      <c r="X80" s="5"/>
    </row>
    <row r="81" spans="22:24" ht="18" customHeight="1" x14ac:dyDescent="0.4">
      <c r="V81" s="5"/>
      <c r="W81" s="5"/>
      <c r="X81" s="5"/>
    </row>
    <row r="82" spans="22:24" ht="5.15" customHeight="1" x14ac:dyDescent="0.4">
      <c r="V82" s="84"/>
      <c r="W82" s="84"/>
      <c r="X82" s="5"/>
    </row>
    <row r="83" spans="22:24" ht="18" customHeight="1" x14ac:dyDescent="0.4">
      <c r="V83" s="84"/>
      <c r="W83" s="84"/>
      <c r="X83" s="5"/>
    </row>
    <row r="84" spans="22:24" x14ac:dyDescent="0.4">
      <c r="V84" s="84"/>
      <c r="W84" s="84"/>
      <c r="X84" s="5"/>
    </row>
    <row r="85" spans="22:24" x14ac:dyDescent="0.4">
      <c r="V85" s="84"/>
      <c r="W85" s="84"/>
      <c r="X85" s="5"/>
    </row>
    <row r="86" spans="22:24" x14ac:dyDescent="0.4">
      <c r="V86" s="8"/>
      <c r="W86" s="8"/>
      <c r="X86" s="5"/>
    </row>
    <row r="87" spans="22:24" x14ac:dyDescent="0.4">
      <c r="V87" s="5"/>
      <c r="W87" s="5"/>
      <c r="X87" s="5"/>
    </row>
  </sheetData>
  <mergeCells count="86">
    <mergeCell ref="U38:U41"/>
    <mergeCell ref="L46:L47"/>
    <mergeCell ref="L49:L50"/>
    <mergeCell ref="J47:J49"/>
    <mergeCell ref="O47:O49"/>
    <mergeCell ref="R38:R41"/>
    <mergeCell ref="R43:R46"/>
    <mergeCell ref="D50:D52"/>
    <mergeCell ref="G24:G26"/>
    <mergeCell ref="I26:I27"/>
    <mergeCell ref="M37:M39"/>
    <mergeCell ref="F46:F47"/>
    <mergeCell ref="F49:F50"/>
    <mergeCell ref="F52:F53"/>
    <mergeCell ref="I31:I32"/>
    <mergeCell ref="I34:I35"/>
    <mergeCell ref="I37:I38"/>
    <mergeCell ref="I40:I41"/>
    <mergeCell ref="I43:I44"/>
    <mergeCell ref="I46:I47"/>
    <mergeCell ref="I52:I53"/>
    <mergeCell ref="L34:L35"/>
    <mergeCell ref="L37:L38"/>
    <mergeCell ref="D38:D40"/>
    <mergeCell ref="B23:B24"/>
    <mergeCell ref="D32:D34"/>
    <mergeCell ref="F31:F32"/>
    <mergeCell ref="F34:F35"/>
    <mergeCell ref="F37:F38"/>
    <mergeCell ref="F40:F41"/>
    <mergeCell ref="B26:B27"/>
    <mergeCell ref="F43:F44"/>
    <mergeCell ref="I49:I50"/>
    <mergeCell ref="V82:W85"/>
    <mergeCell ref="R17:R21"/>
    <mergeCell ref="R23:R27"/>
    <mergeCell ref="I23:I24"/>
    <mergeCell ref="L23:L24"/>
    <mergeCell ref="P18:P20"/>
    <mergeCell ref="V59:W63"/>
    <mergeCell ref="P24:P26"/>
    <mergeCell ref="G32:G34"/>
    <mergeCell ref="J21:J23"/>
    <mergeCell ref="V40:V42"/>
    <mergeCell ref="M46:M48"/>
    <mergeCell ref="G50:G52"/>
    <mergeCell ref="U34:U37"/>
    <mergeCell ref="D44:D46"/>
    <mergeCell ref="G18:G20"/>
    <mergeCell ref="S37:S39"/>
    <mergeCell ref="P41:P43"/>
    <mergeCell ref="B20:B21"/>
    <mergeCell ref="I20:I21"/>
    <mergeCell ref="G38:G40"/>
    <mergeCell ref="O17:O21"/>
    <mergeCell ref="G44:G46"/>
    <mergeCell ref="O35:O37"/>
    <mergeCell ref="O38:O40"/>
    <mergeCell ref="O44:O46"/>
    <mergeCell ref="M15:M17"/>
    <mergeCell ref="I17:I18"/>
    <mergeCell ref="L20:L21"/>
    <mergeCell ref="J35:J37"/>
    <mergeCell ref="I11:I12"/>
    <mergeCell ref="L11:L12"/>
    <mergeCell ref="B8:B9"/>
    <mergeCell ref="I8:I9"/>
    <mergeCell ref="G12:G14"/>
    <mergeCell ref="B14:B15"/>
    <mergeCell ref="I14:I15"/>
    <mergeCell ref="S26:V28"/>
    <mergeCell ref="B1:U1"/>
    <mergeCell ref="B2:U2"/>
    <mergeCell ref="G6:G8"/>
    <mergeCell ref="L8:L9"/>
    <mergeCell ref="B5:B6"/>
    <mergeCell ref="I5:I6"/>
    <mergeCell ref="B17:B18"/>
    <mergeCell ref="P12:P14"/>
    <mergeCell ref="P9:P11"/>
    <mergeCell ref="S23:V24"/>
    <mergeCell ref="S4:V4"/>
    <mergeCell ref="O11:O15"/>
    <mergeCell ref="P21:P23"/>
    <mergeCell ref="J9:J11"/>
    <mergeCell ref="B11:B1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 KOLO SOUTĚŽE TABULKY</vt:lpstr>
      <vt:lpstr>2. KOLO SOUTĚŽE</vt:lpstr>
    </vt:vector>
  </TitlesOfParts>
  <Company>CVUT FEL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Hlinovsky</dc:creator>
  <cp:lastModifiedBy>Martin Hlinovsky</cp:lastModifiedBy>
  <cp:lastPrinted>2017-04-20T08:07:42Z</cp:lastPrinted>
  <dcterms:created xsi:type="dcterms:W3CDTF">2014-10-07T07:02:25Z</dcterms:created>
  <dcterms:modified xsi:type="dcterms:W3CDTF">2024-11-22T14:40:56Z</dcterms:modified>
</cp:coreProperties>
</file>